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2" documentId="8_{F4A3C33B-E260-405D-9AE4-6B8F5D27AB7E}" xr6:coauthVersionLast="47" xr6:coauthVersionMax="47" xr10:uidLastSave="{A9CD40F5-9A26-4D4F-950B-391797B0F512}"/>
  <bookViews>
    <workbookView xWindow="-110" yWindow="-110" windowWidth="19420" windowHeight="10420" xr2:uid="{06B515F7-E87C-2243-9948-31443E7670DF}"/>
  </bookViews>
  <sheets>
    <sheet name="Results &quot;Variant&quot; samples" sheetId="9" r:id="rId1"/>
    <sheet name="Results &quot;Variant&quot; samples (2)" sheetId="13" r:id="rId2"/>
    <sheet name="Variant ddPCR data" sheetId="8" r:id="rId3"/>
    <sheet name="Variant N1 N2 ddPCR data" sheetId="10" r:id="rId4"/>
    <sheet name="Results N2 N1 &quot;Regular&quot; samples" sheetId="11" r:id="rId5"/>
    <sheet name="Regular N1 N2 ddPCR data" sheetId="3" r:id="rId6"/>
    <sheet name="Results N2 N1 &quot;Regular&quot; sam (2)" sheetId="12" r:id="rId7"/>
    <sheet name="Layout Variant assays" sheetId="1" r:id="rId8"/>
    <sheet name="Layout N1 N2" sheetId="5" r:id="rId9"/>
    <sheet name="Figures" sheetId="7" r:id="rId10"/>
  </sheets>
  <definedNames>
    <definedName name="_xlnm._FilterDatabase" localSheetId="5" hidden="1">'Regular N1 N2 ddPCR data'!$A$1:$BR$1</definedName>
    <definedName name="_xlnm._FilterDatabase" localSheetId="1" hidden="1">'Results "Variant" samples (2)'!$B$2:$J$2</definedName>
    <definedName name="_xlnm._FilterDatabase" localSheetId="4" hidden="1">'Results N2 N1 "Regular" samples'!$B$2:$E$2</definedName>
    <definedName name="_xlnm._FilterDatabase" localSheetId="2" hidden="1">'Variant ddPCR data'!$A$1:$Y$1</definedName>
    <definedName name="_xlnm._FilterDatabase" localSheetId="3" hidden="1">'Variant N1 N2 ddPCR data'!$A$1:$BN$1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211" i="13" l="1"/>
  <c r="I211" i="13"/>
  <c r="J209" i="13"/>
  <c r="I209" i="13"/>
  <c r="J207" i="13"/>
  <c r="I207" i="13"/>
  <c r="J205" i="13"/>
  <c r="I205" i="13"/>
  <c r="J203" i="13"/>
  <c r="I203" i="13"/>
  <c r="J201" i="13"/>
  <c r="I201" i="13"/>
  <c r="J197" i="13"/>
  <c r="I197" i="13"/>
  <c r="J195" i="13"/>
  <c r="I195" i="13"/>
  <c r="J193" i="13"/>
  <c r="I193" i="13"/>
  <c r="J191" i="13"/>
  <c r="I191" i="13"/>
  <c r="J189" i="13"/>
  <c r="I189" i="13"/>
  <c r="J187" i="13"/>
  <c r="I187" i="13"/>
  <c r="J183" i="13"/>
  <c r="I183" i="13"/>
  <c r="J181" i="13"/>
  <c r="I181" i="13"/>
  <c r="J179" i="13"/>
  <c r="I179" i="13"/>
  <c r="J177" i="13"/>
  <c r="I177" i="13"/>
  <c r="J175" i="13"/>
  <c r="I175" i="13"/>
  <c r="J173" i="13"/>
  <c r="I173" i="13"/>
  <c r="J169" i="13"/>
  <c r="I169" i="13"/>
  <c r="J167" i="13"/>
  <c r="I167" i="13"/>
  <c r="J165" i="13"/>
  <c r="I165" i="13"/>
  <c r="J163" i="13"/>
  <c r="I163" i="13"/>
  <c r="J161" i="13"/>
  <c r="I161" i="13"/>
  <c r="J159" i="13"/>
  <c r="I159" i="13"/>
  <c r="J155" i="13"/>
  <c r="I155" i="13"/>
  <c r="J153" i="13"/>
  <c r="I153" i="13"/>
  <c r="J151" i="13"/>
  <c r="I151" i="13"/>
  <c r="J149" i="13"/>
  <c r="I149" i="13"/>
  <c r="J147" i="13"/>
  <c r="I147" i="13"/>
  <c r="J145" i="13"/>
  <c r="I145" i="13"/>
  <c r="J141" i="13"/>
  <c r="I141" i="13"/>
  <c r="J139" i="13"/>
  <c r="I139" i="13"/>
  <c r="J137" i="13"/>
  <c r="I137" i="13"/>
  <c r="J135" i="13"/>
  <c r="I135" i="13"/>
  <c r="J133" i="13"/>
  <c r="I133" i="13"/>
  <c r="J131" i="13"/>
  <c r="I131" i="13"/>
  <c r="J127" i="13"/>
  <c r="I127" i="13"/>
  <c r="J125" i="13"/>
  <c r="I125" i="13"/>
  <c r="J123" i="13"/>
  <c r="I123" i="13"/>
  <c r="J121" i="13"/>
  <c r="I121" i="13"/>
  <c r="J119" i="13"/>
  <c r="I119" i="13"/>
  <c r="J117" i="13"/>
  <c r="I117" i="13"/>
  <c r="J113" i="13"/>
  <c r="I113" i="13"/>
  <c r="J111" i="13"/>
  <c r="I111" i="13"/>
  <c r="J109" i="13"/>
  <c r="I109" i="13"/>
  <c r="J107" i="13"/>
  <c r="I107" i="13"/>
  <c r="J105" i="13"/>
  <c r="I105" i="13"/>
  <c r="J103" i="13"/>
  <c r="I103" i="13"/>
  <c r="J99" i="13"/>
  <c r="I99" i="13"/>
  <c r="J97" i="13"/>
  <c r="I97" i="13"/>
  <c r="J95" i="13"/>
  <c r="I95" i="13"/>
  <c r="J93" i="13"/>
  <c r="I93" i="13"/>
  <c r="J91" i="13"/>
  <c r="I91" i="13"/>
  <c r="J89" i="13"/>
  <c r="I89" i="13"/>
  <c r="J85" i="13"/>
  <c r="I85" i="13"/>
  <c r="J83" i="13"/>
  <c r="I83" i="13"/>
  <c r="J81" i="13"/>
  <c r="I81" i="13"/>
  <c r="J79" i="13"/>
  <c r="I79" i="13"/>
  <c r="J77" i="13"/>
  <c r="I77" i="13"/>
  <c r="J75" i="13"/>
  <c r="I75" i="13"/>
  <c r="J71" i="13"/>
  <c r="I71" i="13"/>
  <c r="J69" i="13"/>
  <c r="I69" i="13"/>
  <c r="J67" i="13"/>
  <c r="I67" i="13"/>
  <c r="J65" i="13"/>
  <c r="I65" i="13"/>
  <c r="J63" i="13"/>
  <c r="I63" i="13"/>
  <c r="J61" i="13"/>
  <c r="I61" i="13"/>
  <c r="J57" i="13"/>
  <c r="I57" i="13"/>
  <c r="J55" i="13"/>
  <c r="I55" i="13"/>
  <c r="J53" i="13"/>
  <c r="I53" i="13"/>
  <c r="J51" i="13"/>
  <c r="I51" i="13"/>
  <c r="J49" i="13"/>
  <c r="I49" i="13"/>
  <c r="J47" i="13"/>
  <c r="I47" i="13"/>
  <c r="J43" i="13"/>
  <c r="I43" i="13"/>
  <c r="J41" i="13"/>
  <c r="I41" i="13"/>
  <c r="J39" i="13"/>
  <c r="I39" i="13"/>
  <c r="J37" i="13"/>
  <c r="I37" i="13"/>
  <c r="J35" i="13"/>
  <c r="I35" i="13"/>
  <c r="J33" i="13"/>
  <c r="I33" i="13"/>
  <c r="J29" i="13"/>
  <c r="I29" i="13"/>
  <c r="J27" i="13"/>
  <c r="I27" i="13"/>
  <c r="J25" i="13"/>
  <c r="I25" i="13"/>
  <c r="J23" i="13"/>
  <c r="I23" i="13"/>
  <c r="J21" i="13"/>
  <c r="I21" i="13"/>
  <c r="J19" i="13"/>
  <c r="I19" i="13"/>
  <c r="J15" i="13"/>
  <c r="I15" i="13"/>
  <c r="J13" i="13"/>
  <c r="I13" i="13"/>
  <c r="J11" i="13"/>
  <c r="I11" i="13"/>
  <c r="J9" i="13"/>
  <c r="I9" i="13"/>
  <c r="J7" i="13"/>
  <c r="I7" i="13"/>
  <c r="J5" i="13"/>
  <c r="I5" i="13"/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F2" i="8"/>
  <c r="E2" i="8"/>
  <c r="E5" i="10"/>
  <c r="F5" i="10"/>
  <c r="E7" i="10"/>
  <c r="F7" i="10"/>
  <c r="E9" i="10"/>
  <c r="F9" i="10"/>
  <c r="E11" i="10"/>
  <c r="F11" i="10"/>
  <c r="E13" i="10"/>
  <c r="F13" i="10"/>
  <c r="E15" i="10"/>
  <c r="F15" i="10"/>
  <c r="E17" i="10"/>
  <c r="F17" i="10"/>
  <c r="E2" i="10"/>
  <c r="F2" i="10"/>
  <c r="E4" i="10"/>
  <c r="F4" i="10"/>
  <c r="E6" i="10"/>
  <c r="F6" i="10"/>
  <c r="E8" i="10"/>
  <c r="F8" i="10"/>
  <c r="E10" i="10"/>
  <c r="F10" i="10"/>
  <c r="E12" i="10"/>
  <c r="F12" i="10"/>
  <c r="E14" i="10"/>
  <c r="F14" i="10"/>
  <c r="E16" i="10"/>
  <c r="F16" i="10"/>
  <c r="F3" i="10"/>
  <c r="E3" i="10"/>
  <c r="D5" i="3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D3" i="3"/>
  <c r="F33" i="11" l="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<sst xmlns="http://schemas.openxmlformats.org/spreadsheetml/2006/main" count="1458" uniqueCount="257">
  <si>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</si>
  <si>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</si>
  <si>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</si>
  <si>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</si>
  <si>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</si>
  <si>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</si>
  <si>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</si>
  <si>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</si>
  <si>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</si>
  <si>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</si>
  <si>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</si>
  <si>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</si>
  <si>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</si>
  <si>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</si>
  <si>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</si>
  <si>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</si>
  <si>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</si>
  <si>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</si>
  <si>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</si>
  <si>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</si>
  <si>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</si>
  <si>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</si>
  <si>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</si>
  <si>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</si>
  <si>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</si>
  <si>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</si>
  <si>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</si>
  <si>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</si>
  <si>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</si>
  <si>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</si>
  <si>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</si>
  <si>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</si>
  <si>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K417N</t>
  </si>
  <si>
    <t>22813G&gt;T</t>
  </si>
  <si>
    <t>MDS817055273</t>
  </si>
  <si>
    <t>Well</t>
  </si>
  <si>
    <t>Sample</t>
  </si>
  <si>
    <t>Target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</si>
  <si>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</si>
  <si>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</si>
  <si>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</si>
  <si>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</si>
  <si>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</si>
  <si>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</si>
  <si>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</si>
  <si>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</si>
  <si>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</si>
  <si>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</si>
  <si>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</si>
  <si>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</si>
  <si>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</si>
  <si>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</si>
  <si>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</si>
  <si>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</si>
  <si>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</si>
  <si>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</si>
  <si>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</si>
  <si>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</si>
  <si>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</si>
  <si>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</si>
  <si>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</si>
  <si>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</si>
  <si>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</si>
  <si>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</si>
  <si>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</si>
  <si>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</si>
  <si>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</si>
  <si>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</si>
  <si>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</si>
  <si>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</si>
  <si>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</si>
  <si>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</si>
  <si>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</si>
  <si>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</si>
  <si>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</si>
  <si>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</si>
  <si>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</si>
  <si>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</si>
  <si>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</si>
  <si>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</si>
  <si>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</si>
  <si>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</si>
  <si>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</si>
  <si>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</si>
  <si>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</si>
  <si>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</si>
  <si>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</si>
  <si>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</si>
  <si>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</si>
  <si>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</si>
  <si>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</si>
  <si>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</si>
  <si>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</si>
  <si>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</si>
  <si>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</si>
  <si>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</si>
  <si>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</si>
  <si>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</si>
  <si>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</si>
  <si>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</si>
  <si>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</si>
  <si>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</si>
  <si>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</si>
  <si>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</si>
  <si>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</si>
  <si>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</si>
  <si>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</si>
  <si>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</si>
  <si>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</si>
  <si>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</si>
  <si>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</si>
  <si>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</si>
  <si>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</si>
  <si>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</si>
  <si>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</si>
  <si>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</si>
  <si>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</si>
  <si>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</si>
  <si>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</si>
  <si>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</si>
  <si>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</si>
  <si>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</si>
  <si>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</si>
  <si>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</si>
  <si>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</si>
  <si>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</si>
  <si>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</si>
  <si>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</si>
  <si>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</si>
  <si>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</si>
  <si>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</si>
  <si>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</si>
  <si>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</si>
  <si>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</si>
  <si>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</si>
  <si>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</si>
  <si>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</si>
  <si>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</si>
  <si>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</si>
  <si>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</si>
  <si>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</si>
  <si>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</si>
  <si>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</si>
  <si>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</si>
  <si>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</si>
  <si>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</si>
  <si>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</si>
  <si>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</si>
  <si>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</si>
  <si>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H08</t>
  </si>
  <si>
    <t>H10</t>
  </si>
  <si>
    <t>Conc(copies/µl of input sample)</t>
  </si>
  <si>
    <t>RG Conc. (ng/ul)</t>
  </si>
  <si>
    <t>17 (-)</t>
  </si>
  <si>
    <t>18 (+)</t>
  </si>
  <si>
    <t>15 (-)</t>
  </si>
  <si>
    <t>16 (+)</t>
  </si>
  <si>
    <t>22917T&gt;G</t>
  </si>
  <si>
    <t>dMDS983315944</t>
  </si>
  <si>
    <t>no reaction</t>
  </si>
  <si>
    <t>12021</t>
  </si>
  <si>
    <t>12023</t>
  </si>
  <si>
    <t>12033</t>
  </si>
  <si>
    <t>12038</t>
  </si>
  <si>
    <t>12042</t>
  </si>
  <si>
    <t>12043</t>
  </si>
  <si>
    <t>12054</t>
  </si>
  <si>
    <t>12055</t>
  </si>
  <si>
    <t>12061</t>
  </si>
  <si>
    <t>12062</t>
  </si>
  <si>
    <t>12072</t>
  </si>
  <si>
    <t>12077</t>
  </si>
  <si>
    <t>12084</t>
  </si>
  <si>
    <t>12086</t>
  </si>
  <si>
    <t>12028</t>
  </si>
  <si>
    <t>12032</t>
  </si>
  <si>
    <t>12045</t>
  </si>
  <si>
    <t>12052</t>
  </si>
  <si>
    <t>12065</t>
  </si>
  <si>
    <t>12074</t>
  </si>
  <si>
    <t>12082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</si>
  <si>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</si>
  <si>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</si>
  <si>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</si>
  <si>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</si>
  <si>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</si>
  <si>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</si>
  <si>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</si>
  <si>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</si>
  <si>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</si>
  <si>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</si>
  <si>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</si>
  <si>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</si>
  <si>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</si>
  <si>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</si>
  <si>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</si>
  <si>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</si>
  <si>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</si>
  <si>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</si>
  <si>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</si>
  <si>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</si>
  <si>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</si>
  <si>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</si>
  <si>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</si>
  <si>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</si>
  <si>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</si>
  <si>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</si>
  <si>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</si>
  <si>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</si>
  <si>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</si>
  <si>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</si>
  <si>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</si>
  <si>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</si>
  <si>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</si>
  <si>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</si>
  <si>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</si>
  <si>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</si>
  <si>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</si>
  <si>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</si>
  <si>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</si>
  <si>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</si>
  <si>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</si>
  <si>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</si>
  <si>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</si>
  <si>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</si>
  <si>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</si>
  <si>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</si>
  <si>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</si>
  <si>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</si>
  <si>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</si>
  <si>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</si>
  <si>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</si>
  <si>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</si>
  <si>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</si>
  <si>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</si>
  <si>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</si>
  <si>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</si>
  <si>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</si>
  <si>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</si>
  <si>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</si>
  <si>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</si>
  <si>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</si>
  <si>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Manual</t>
  </si>
  <si>
    <t>DQ</t>
  </si>
  <si>
    <t>Unknown</t>
  </si>
  <si>
    <t>One-Step RT-ddPCR Kit for Probes</t>
  </si>
  <si>
    <t>FAM</t>
  </si>
  <si>
    <t>A08</t>
  </si>
  <si>
    <t>A10</t>
  </si>
  <si>
    <t>Conc input (copies/µL)</t>
  </si>
  <si>
    <t>K417N WT</t>
  </si>
  <si>
    <t>HEX</t>
  </si>
  <si>
    <t>C11</t>
  </si>
  <si>
    <t>D11</t>
  </si>
  <si>
    <t>L452R WT</t>
  </si>
  <si>
    <t>A11</t>
  </si>
  <si>
    <t>B11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</si>
</sst>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b/>
      <sz val="11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10" fillId="0" borderId="0"/>
    <xf numFmtId="0" fontId="16" fillId="0" borderId="0"/>
    <xf numFmtId="0" fontId="1" fillId="0" borderId="0"/>
  </cellStyleXfs>
  <cellXfs count="224">
    <xf numFmtId="0" fontId="0" fillId="0" borderId="0" xfId="0"/>
    <xf numFmtId="0" fontId="4" fillId="0" borderId="0" xfId="0" applyFont="1"/>
    <xf numFmtId="0" fontId="5" fillId="0" borderId="0" xfId="0" applyFont="1"/>
    <xf numFmtId="0" fontId="3" fillId="0" borderId="2" xfId="0" applyFont="1" applyBorder="1"/>
    <xf numFmtId="0" fontId="3" fillId="0" borderId="4" xfId="0" applyFont="1" applyBorder="1"/>
    <xf numFmtId="0" fontId="3" fillId="0" borderId="5" xfId="0" applyFont="1" applyBorder="1"/>
    <xf numFmtId="0" fontId="3" fillId="0" borderId="7" xfId="0" applyFont="1" applyBorder="1"/>
    <xf numFmtId="0" fontId="3" fillId="0" borderId="9" xfId="0" applyFont="1" applyBorder="1"/>
    <xf numFmtId="0" fontId="3" fillId="0" borderId="10" xfId="0" applyFont="1" applyBorder="1"/>
    <xf numFmtId="0" fontId="5" fillId="0" borderId="11" xfId="0" applyFont="1" applyBorder="1"/>
    <xf numFmtId="0" fontId="3" fillId="0" borderId="14" xfId="0" applyFont="1" applyBorder="1"/>
    <xf numFmtId="0" fontId="4" fillId="0" borderId="4" xfId="0" applyFont="1" applyBorder="1"/>
    <xf numFmtId="0" fontId="4" fillId="0" borderId="3" xfId="0" applyFont="1" applyBorder="1" applyAlignment="1"/>
    <xf numFmtId="0" fontId="0" fillId="0" borderId="13" xfId="0" applyBorder="1"/>
    <xf numFmtId="0" fontId="4" fillId="0" borderId="14" xfId="0" applyFont="1" applyBorder="1" applyAlignment="1"/>
    <xf numFmtId="0" fontId="3" fillId="0" borderId="6" xfId="0" applyFont="1" applyBorder="1"/>
    <xf numFmtId="0" fontId="3" fillId="0" borderId="8" xfId="0" applyFont="1" applyBorder="1"/>
    <xf numFmtId="0" fontId="5" fillId="2" borderId="6" xfId="0" applyFont="1" applyFill="1" applyBorder="1"/>
    <xf numFmtId="0" fontId="5" fillId="2" borderId="11" xfId="0" applyFont="1" applyFill="1" applyBorder="1"/>
    <xf numFmtId="0" fontId="5" fillId="0" borderId="12" xfId="0" applyFont="1" applyFill="1" applyBorder="1"/>
    <xf numFmtId="0" fontId="5" fillId="0" borderId="8" xfId="0" applyFont="1" applyFill="1" applyBorder="1"/>
    <xf numFmtId="0" fontId="0" fillId="0" borderId="0" xfId="0" applyAlignment="1">
      <alignment horizontal="center" vertical="center"/>
    </xf>
    <xf numFmtId="0" fontId="14" fillId="0" borderId="1" xfId="0" applyFont="1" applyFill="1" applyBorder="1" applyAlignment="1">
      <alignment horizontal="center" vertical="center"/>
    </xf>
    <xf numFmtId="0" fontId="4" fillId="0" borderId="3" xfId="0" applyFont="1" applyFill="1" applyBorder="1" applyAlignment="1">
      <alignment horizontal="center" vertical="center"/>
    </xf>
    <xf numFmtId="0" fontId="3" fillId="4" borderId="13" xfId="0" applyFont="1" applyFill="1" applyBorder="1"/>
    <xf numFmtId="0" fontId="4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5" fillId="0" borderId="2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/>
    </xf>
    <xf numFmtId="0" fontId="15" fillId="0" borderId="4" xfId="0" applyFont="1" applyBorder="1" applyAlignment="1">
      <alignment horizontal="center" vertical="center"/>
    </xf>
    <xf numFmtId="0" fontId="14" fillId="0" borderId="2" xfId="0" applyFont="1" applyFill="1" applyBorder="1" applyAlignment="1">
      <alignment horizontal="center" vertical="center"/>
    </xf>
    <xf numFmtId="0" fontId="14" fillId="0" borderId="5" xfId="0" applyFont="1" applyFill="1" applyBorder="1" applyAlignment="1">
      <alignment horizontal="center" vertical="center"/>
    </xf>
    <xf numFmtId="0" fontId="14" fillId="0" borderId="7" xfId="0" applyFont="1" applyFill="1" applyBorder="1" applyAlignment="1">
      <alignment horizontal="center" vertical="center"/>
    </xf>
    <xf numFmtId="0" fontId="15" fillId="3" borderId="5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0" fontId="15" fillId="3" borderId="1" xfId="0" applyFont="1" applyFill="1" applyBorder="1" applyAlignment="1">
      <alignment horizontal="center" vertical="center"/>
    </xf>
    <xf numFmtId="0" fontId="15" fillId="3" borderId="6" xfId="0" applyFont="1" applyFill="1" applyBorder="1" applyAlignment="1">
      <alignment horizontal="center" vertical="center"/>
    </xf>
    <xf numFmtId="0" fontId="10" fillId="0" borderId="0" xfId="1"/>
    <xf numFmtId="0" fontId="3" fillId="0" borderId="13" xfId="0" applyFont="1" applyBorder="1"/>
    <xf numFmtId="0" fontId="3" fillId="0" borderId="22" xfId="0" applyFont="1" applyBorder="1"/>
    <xf numFmtId="0" fontId="7" fillId="0" borderId="14" xfId="0" applyFont="1" applyFill="1" applyBorder="1" applyAlignment="1">
      <alignment horizontal="center" vertical="center"/>
    </xf>
    <xf numFmtId="0" fontId="12" fillId="0" borderId="14" xfId="0" applyFont="1" applyBorder="1" applyAlignment="1">
      <alignment horizontal="center"/>
    </xf>
    <xf numFmtId="0" fontId="12" fillId="0" borderId="22" xfId="0" applyFont="1" applyBorder="1" applyAlignment="1">
      <alignment horizontal="center"/>
    </xf>
    <xf numFmtId="0" fontId="16" fillId="0" borderId="0" xfId="2"/>
    <xf numFmtId="0" fontId="16" fillId="0" borderId="0" xfId="2" applyAlignment="1">
      <alignment horizontal="center" vertical="center"/>
    </xf>
    <xf numFmtId="2" fontId="16" fillId="0" borderId="0" xfId="2" applyNumberFormat="1" applyAlignment="1">
      <alignment horizontal="center" vertical="center"/>
    </xf>
    <xf numFmtId="0" fontId="3" fillId="0" borderId="2" xfId="1" applyFont="1" applyBorder="1"/>
    <xf numFmtId="0" fontId="3" fillId="0" borderId="14" xfId="1" applyFont="1" applyBorder="1"/>
    <xf numFmtId="0" fontId="3" fillId="0" borderId="22" xfId="1" applyFont="1" applyBorder="1"/>
    <xf numFmtId="0" fontId="3" fillId="0" borderId="9" xfId="1" applyFont="1" applyBorder="1"/>
    <xf numFmtId="0" fontId="5" fillId="5" borderId="2" xfId="1" applyFont="1" applyFill="1" applyBorder="1" applyAlignment="1">
      <alignment horizontal="center" vertical="center"/>
    </xf>
    <xf numFmtId="0" fontId="5" fillId="5" borderId="3" xfId="1" applyFont="1" applyFill="1" applyBorder="1" applyAlignment="1">
      <alignment horizontal="center" vertical="center"/>
    </xf>
    <xf numFmtId="0" fontId="10" fillId="6" borderId="3" xfId="1" applyFill="1" applyBorder="1" applyAlignment="1">
      <alignment horizontal="center" vertical="center"/>
    </xf>
    <xf numFmtId="0" fontId="5" fillId="6" borderId="3" xfId="1" applyFont="1" applyFill="1" applyBorder="1" applyAlignment="1">
      <alignment horizontal="center" vertical="center"/>
    </xf>
    <xf numFmtId="0" fontId="10" fillId="0" borderId="3" xfId="1" applyBorder="1"/>
    <xf numFmtId="0" fontId="10" fillId="0" borderId="4" xfId="1" applyBorder="1"/>
    <xf numFmtId="0" fontId="5" fillId="5" borderId="5" xfId="1" applyFont="1" applyFill="1" applyBorder="1" applyAlignment="1">
      <alignment horizontal="center" vertical="center"/>
    </xf>
    <xf numFmtId="49" fontId="5" fillId="5" borderId="1" xfId="1" applyNumberFormat="1" applyFont="1" applyFill="1" applyBorder="1" applyAlignment="1">
      <alignment horizontal="center" vertical="center"/>
    </xf>
    <xf numFmtId="0" fontId="10" fillId="6" borderId="1" xfId="1" applyFill="1" applyBorder="1" applyAlignment="1">
      <alignment horizontal="center" vertical="center"/>
    </xf>
    <xf numFmtId="0" fontId="10" fillId="0" borderId="1" xfId="1" applyBorder="1"/>
    <xf numFmtId="0" fontId="5" fillId="5" borderId="1" xfId="1" applyFont="1" applyFill="1" applyBorder="1" applyAlignment="1">
      <alignment horizontal="center" vertical="center"/>
    </xf>
    <xf numFmtId="0" fontId="10" fillId="0" borderId="6" xfId="1" applyBorder="1"/>
    <xf numFmtId="0" fontId="3" fillId="0" borderId="10" xfId="1" applyFont="1" applyBorder="1"/>
    <xf numFmtId="0" fontId="5" fillId="5" borderId="7" xfId="1" applyFont="1" applyFill="1" applyBorder="1" applyAlignment="1">
      <alignment horizontal="center" vertical="center"/>
    </xf>
    <xf numFmtId="0" fontId="5" fillId="5" borderId="15" xfId="1" applyFont="1" applyFill="1" applyBorder="1" applyAlignment="1">
      <alignment horizontal="center" vertical="center"/>
    </xf>
    <xf numFmtId="0" fontId="10" fillId="6" borderId="15" xfId="1" applyFill="1" applyBorder="1" applyAlignment="1">
      <alignment horizontal="center" vertical="center"/>
    </xf>
    <xf numFmtId="0" fontId="5" fillId="6" borderId="15" xfId="1" applyFont="1" applyFill="1" applyBorder="1" applyAlignment="1">
      <alignment horizontal="center" vertical="center"/>
    </xf>
    <xf numFmtId="0" fontId="10" fillId="0" borderId="15" xfId="1" applyBorder="1"/>
    <xf numFmtId="0" fontId="10" fillId="0" borderId="8" xfId="1" applyBorder="1"/>
    <xf numFmtId="0" fontId="10" fillId="0" borderId="0" xfId="1" applyAlignment="1">
      <alignment horizontal="center" vertical="center"/>
    </xf>
    <xf numFmtId="0" fontId="3" fillId="0" borderId="0" xfId="1" applyFont="1"/>
    <xf numFmtId="0" fontId="3" fillId="0" borderId="14" xfId="1" applyFont="1" applyBorder="1" applyAlignment="1">
      <alignment horizontal="center" vertical="center"/>
    </xf>
    <xf numFmtId="0" fontId="4" fillId="5" borderId="2" xfId="1" applyFont="1" applyFill="1" applyBorder="1" applyAlignment="1">
      <alignment horizontal="center" vertical="center"/>
    </xf>
    <xf numFmtId="0" fontId="4" fillId="5" borderId="3" xfId="1" applyFont="1" applyFill="1" applyBorder="1" applyAlignment="1">
      <alignment horizontal="center" vertical="center"/>
    </xf>
    <xf numFmtId="0" fontId="4" fillId="5" borderId="19" xfId="1" applyFont="1" applyFill="1" applyBorder="1" applyAlignment="1">
      <alignment horizontal="center" vertical="center"/>
    </xf>
    <xf numFmtId="0" fontId="10" fillId="6" borderId="2" xfId="1" applyFill="1" applyBorder="1" applyAlignment="1">
      <alignment horizontal="center" vertical="center"/>
    </xf>
    <xf numFmtId="0" fontId="10" fillId="6" borderId="4" xfId="1" applyFill="1" applyBorder="1" applyAlignment="1">
      <alignment horizontal="center" vertical="center"/>
    </xf>
    <xf numFmtId="0" fontId="5" fillId="5" borderId="20" xfId="1" applyFont="1" applyFill="1" applyBorder="1" applyAlignment="1">
      <alignment horizontal="center" vertical="center"/>
    </xf>
    <xf numFmtId="0" fontId="10" fillId="6" borderId="5" xfId="1" applyFill="1" applyBorder="1" applyAlignment="1">
      <alignment horizontal="center" vertical="center"/>
    </xf>
    <xf numFmtId="0" fontId="5" fillId="6" borderId="1" xfId="1" applyFont="1" applyFill="1" applyBorder="1" applyAlignment="1">
      <alignment horizontal="center" vertical="center"/>
    </xf>
    <xf numFmtId="0" fontId="5" fillId="6" borderId="6" xfId="1" applyFont="1" applyFill="1" applyBorder="1" applyAlignment="1">
      <alignment horizontal="center" vertical="center"/>
    </xf>
    <xf numFmtId="0" fontId="5" fillId="6" borderId="5" xfId="1" applyFont="1" applyFill="1" applyBorder="1" applyAlignment="1">
      <alignment horizontal="center" vertical="center"/>
    </xf>
    <xf numFmtId="0" fontId="10" fillId="6" borderId="6" xfId="1" applyFill="1" applyBorder="1" applyAlignment="1">
      <alignment horizontal="center" vertical="center"/>
    </xf>
    <xf numFmtId="0" fontId="5" fillId="5" borderId="21" xfId="1" applyFont="1" applyFill="1" applyBorder="1" applyAlignment="1">
      <alignment horizontal="center" vertical="center"/>
    </xf>
    <xf numFmtId="0" fontId="10" fillId="6" borderId="7" xfId="1" applyFill="1" applyBorder="1" applyAlignment="1">
      <alignment horizontal="center" vertical="center"/>
    </xf>
    <xf numFmtId="0" fontId="5" fillId="6" borderId="8" xfId="1" applyFont="1" applyFill="1" applyBorder="1" applyAlignment="1">
      <alignment horizontal="center" vertical="center"/>
    </xf>
    <xf numFmtId="0" fontId="5" fillId="6" borderId="7" xfId="1" applyFont="1" applyFill="1" applyBorder="1" applyAlignment="1">
      <alignment horizontal="center" vertical="center"/>
    </xf>
    <xf numFmtId="0" fontId="10" fillId="0" borderId="13" xfId="1" applyBorder="1"/>
    <xf numFmtId="0" fontId="4" fillId="0" borderId="14" xfId="1" applyFont="1" applyBorder="1"/>
    <xf numFmtId="0" fontId="4" fillId="0" borderId="3" xfId="1" applyFont="1" applyBorder="1"/>
    <xf numFmtId="0" fontId="4" fillId="0" borderId="4" xfId="1" applyFont="1" applyBorder="1"/>
    <xf numFmtId="0" fontId="4" fillId="0" borderId="0" xfId="1" applyFont="1"/>
    <xf numFmtId="0" fontId="3" fillId="0" borderId="4" xfId="1" applyFont="1" applyBorder="1"/>
    <xf numFmtId="0" fontId="5" fillId="0" borderId="11" xfId="1" applyFont="1" applyBorder="1"/>
    <xf numFmtId="0" fontId="5" fillId="2" borderId="6" xfId="1" applyFont="1" applyFill="1" applyBorder="1"/>
    <xf numFmtId="0" fontId="5" fillId="0" borderId="0" xfId="1" applyFont="1"/>
    <xf numFmtId="0" fontId="3" fillId="0" borderId="5" xfId="1" applyFont="1" applyBorder="1"/>
    <xf numFmtId="0" fontId="3" fillId="0" borderId="6" xfId="1" applyFont="1" applyBorder="1"/>
    <xf numFmtId="0" fontId="5" fillId="2" borderId="11" xfId="1" applyFont="1" applyFill="1" applyBorder="1"/>
    <xf numFmtId="0" fontId="3" fillId="0" borderId="7" xfId="1" applyFont="1" applyBorder="1"/>
    <xf numFmtId="0" fontId="3" fillId="0" borderId="8" xfId="1" applyFont="1" applyBorder="1"/>
    <xf numFmtId="0" fontId="5" fillId="0" borderId="12" xfId="1" applyFont="1" applyBorder="1"/>
    <xf numFmtId="0" fontId="5" fillId="0" borderId="8" xfId="1" applyFont="1" applyBorder="1"/>
    <xf numFmtId="0" fontId="11" fillId="0" borderId="0" xfId="0" applyFont="1"/>
    <xf numFmtId="0" fontId="19" fillId="0" borderId="1" xfId="2" applyFont="1" applyBorder="1" applyAlignment="1">
      <alignment horizontal="center"/>
    </xf>
    <xf numFmtId="2" fontId="19" fillId="0" borderId="1" xfId="2" applyNumberFormat="1" applyFont="1" applyBorder="1" applyAlignment="1">
      <alignment horizontal="center"/>
    </xf>
    <xf numFmtId="0" fontId="15" fillId="8" borderId="5" xfId="0" applyFont="1" applyFill="1" applyBorder="1" applyAlignment="1">
      <alignment horizontal="center" vertical="center"/>
    </xf>
    <xf numFmtId="0" fontId="4" fillId="5" borderId="17" xfId="1" applyFont="1" applyFill="1" applyBorder="1" applyAlignment="1">
      <alignment horizontal="center" vertical="center"/>
    </xf>
    <xf numFmtId="0" fontId="10" fillId="6" borderId="17" xfId="1" applyFill="1" applyBorder="1" applyAlignment="1">
      <alignment horizontal="center" vertical="center"/>
    </xf>
    <xf numFmtId="0" fontId="10" fillId="0" borderId="17" xfId="1" applyBorder="1"/>
    <xf numFmtId="0" fontId="10" fillId="5" borderId="0" xfId="1" applyFont="1" applyFill="1"/>
    <xf numFmtId="0" fontId="16" fillId="0" borderId="1" xfId="2" applyBorder="1" applyAlignment="1">
      <alignment horizontal="center" vertical="center"/>
    </xf>
    <xf numFmtId="0" fontId="7" fillId="8" borderId="14" xfId="0" applyFont="1" applyFill="1" applyBorder="1" applyAlignment="1">
      <alignment horizontal="center" vertical="center"/>
    </xf>
    <xf numFmtId="0" fontId="8" fillId="8" borderId="3" xfId="0" applyFont="1" applyFill="1" applyBorder="1" applyAlignment="1">
      <alignment horizontal="center"/>
    </xf>
    <xf numFmtId="0" fontId="9" fillId="8" borderId="1" xfId="0" applyFont="1" applyFill="1" applyBorder="1" applyAlignment="1">
      <alignment horizontal="center"/>
    </xf>
    <xf numFmtId="0" fontId="8" fillId="8" borderId="1" xfId="0" applyFont="1" applyFill="1" applyBorder="1" applyAlignment="1">
      <alignment horizontal="center"/>
    </xf>
    <xf numFmtId="0" fontId="8" fillId="8" borderId="15" xfId="0" applyFont="1" applyFill="1" applyBorder="1" applyAlignment="1">
      <alignment horizontal="center"/>
    </xf>
    <xf numFmtId="0" fontId="15" fillId="9" borderId="5" xfId="0" applyFont="1" applyFill="1" applyBorder="1" applyAlignment="1">
      <alignment horizontal="center" vertical="center"/>
    </xf>
    <xf numFmtId="0" fontId="15" fillId="9" borderId="1" xfId="0" applyFont="1" applyFill="1" applyBorder="1" applyAlignment="1">
      <alignment horizontal="center" vertical="center"/>
    </xf>
    <xf numFmtId="0" fontId="15" fillId="9" borderId="6" xfId="0" applyFont="1" applyFill="1" applyBorder="1" applyAlignment="1">
      <alignment horizontal="center" vertical="center"/>
    </xf>
    <xf numFmtId="0" fontId="15" fillId="10" borderId="5" xfId="0" applyFont="1" applyFill="1" applyBorder="1" applyAlignment="1">
      <alignment horizontal="center" vertical="center"/>
    </xf>
    <xf numFmtId="0" fontId="15" fillId="10" borderId="1" xfId="0" applyFont="1" applyFill="1" applyBorder="1" applyAlignment="1">
      <alignment horizontal="center" vertical="center"/>
    </xf>
    <xf numFmtId="0" fontId="15" fillId="10" borderId="6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/>
    </xf>
    <xf numFmtId="0" fontId="12" fillId="0" borderId="8" xfId="0" applyFont="1" applyFill="1" applyBorder="1" applyAlignment="1">
      <alignment horizontal="center"/>
    </xf>
    <xf numFmtId="0" fontId="15" fillId="0" borderId="3" xfId="0" applyFont="1" applyFill="1" applyBorder="1" applyAlignment="1">
      <alignment horizontal="center"/>
    </xf>
    <xf numFmtId="0" fontId="8" fillId="0" borderId="3" xfId="0" applyFont="1" applyFill="1" applyBorder="1" applyAlignment="1">
      <alignment horizontal="center" vertical="center"/>
    </xf>
    <xf numFmtId="0" fontId="8" fillId="0" borderId="1" xfId="0" applyFont="1" applyFill="1" applyBorder="1" applyAlignment="1">
      <alignment horizontal="center" vertical="center"/>
    </xf>
    <xf numFmtId="0" fontId="12" fillId="0" borderId="15" xfId="0" applyFont="1" applyFill="1" applyBorder="1" applyAlignment="1">
      <alignment horizontal="center"/>
    </xf>
    <xf numFmtId="0" fontId="8" fillId="0" borderId="15" xfId="0" applyFont="1" applyFill="1" applyBorder="1" applyAlignment="1">
      <alignment horizontal="center" vertical="center"/>
    </xf>
    <xf numFmtId="0" fontId="12" fillId="0" borderId="4" xfId="0" applyFont="1" applyFill="1" applyBorder="1" applyAlignment="1">
      <alignment horizontal="center"/>
    </xf>
    <xf numFmtId="0" fontId="4" fillId="0" borderId="0" xfId="0" applyFont="1" applyFill="1" applyBorder="1" applyAlignment="1"/>
    <xf numFmtId="0" fontId="4" fillId="0" borderId="0" xfId="0" applyFont="1" applyFill="1" applyBorder="1"/>
    <xf numFmtId="0" fontId="3" fillId="0" borderId="0" xfId="0" applyFont="1" applyFill="1" applyBorder="1"/>
    <xf numFmtId="0" fontId="5" fillId="0" borderId="0" xfId="0" applyFont="1" applyFill="1" applyBorder="1"/>
    <xf numFmtId="0" fontId="11" fillId="0" borderId="0" xfId="1" applyFont="1"/>
    <xf numFmtId="0" fontId="10" fillId="0" borderId="0" xfId="1" applyAlignment="1">
      <alignment horizontal="left"/>
    </xf>
    <xf numFmtId="0" fontId="21" fillId="7" borderId="23" xfId="2" applyFont="1" applyFill="1" applyBorder="1" applyAlignment="1">
      <alignment horizontal="center" vertical="center"/>
    </xf>
    <xf numFmtId="2" fontId="21" fillId="7" borderId="23" xfId="2" applyNumberFormat="1" applyFont="1" applyFill="1" applyBorder="1" applyAlignment="1">
      <alignment horizontal="center" vertical="center"/>
    </xf>
    <xf numFmtId="0" fontId="21" fillId="7" borderId="1" xfId="2" applyFont="1" applyFill="1" applyBorder="1" applyAlignment="1">
      <alignment horizontal="center"/>
    </xf>
    <xf numFmtId="0" fontId="16" fillId="6" borderId="23" xfId="2" applyFill="1" applyBorder="1" applyAlignment="1">
      <alignment horizontal="center" vertical="center"/>
    </xf>
    <xf numFmtId="2" fontId="16" fillId="6" borderId="23" xfId="2" applyNumberFormat="1" applyFill="1" applyBorder="1" applyAlignment="1">
      <alignment horizontal="center" vertical="center"/>
    </xf>
    <xf numFmtId="0" fontId="16" fillId="5" borderId="23" xfId="2" applyFill="1" applyBorder="1" applyAlignment="1">
      <alignment horizontal="center" vertical="center"/>
    </xf>
    <xf numFmtId="2" fontId="19" fillId="5" borderId="23" xfId="2" applyNumberFormat="1" applyFont="1" applyFill="1" applyBorder="1" applyAlignment="1">
      <alignment horizontal="center" vertical="center"/>
    </xf>
    <xf numFmtId="2" fontId="16" fillId="5" borderId="23" xfId="2" applyNumberFormat="1" applyFill="1" applyBorder="1" applyAlignment="1">
      <alignment horizontal="center" vertical="center"/>
    </xf>
    <xf numFmtId="0" fontId="0" fillId="0" borderId="0" xfId="0" applyFill="1" applyBorder="1"/>
    <xf numFmtId="0" fontId="0" fillId="0" borderId="0" xfId="0" applyFont="1"/>
    <xf numFmtId="0" fontId="0" fillId="0" borderId="0" xfId="0" applyFont="1" applyAlignment="1">
      <alignment horizontal="left"/>
    </xf>
    <xf numFmtId="0" fontId="13" fillId="0" borderId="6" xfId="0" applyFont="1" applyFill="1" applyBorder="1" applyAlignment="1">
      <alignment horizontal="center" vertical="center"/>
    </xf>
    <xf numFmtId="0" fontId="15" fillId="0" borderId="6" xfId="0" applyFont="1" applyFill="1" applyBorder="1" applyAlignment="1">
      <alignment horizontal="center" vertical="center"/>
    </xf>
    <xf numFmtId="0" fontId="7" fillId="6" borderId="14" xfId="0" applyFont="1" applyFill="1" applyBorder="1" applyAlignment="1">
      <alignment horizontal="center" vertical="center"/>
    </xf>
    <xf numFmtId="0" fontId="8" fillId="6" borderId="3" xfId="0" applyFont="1" applyFill="1" applyBorder="1" applyAlignment="1">
      <alignment horizontal="center"/>
    </xf>
    <xf numFmtId="0" fontId="9" fillId="6" borderId="1" xfId="0" applyFont="1" applyFill="1" applyBorder="1" applyAlignment="1">
      <alignment horizontal="center"/>
    </xf>
    <xf numFmtId="0" fontId="8" fillId="6" borderId="1" xfId="0" applyFont="1" applyFill="1" applyBorder="1" applyAlignment="1">
      <alignment horizontal="center"/>
    </xf>
    <xf numFmtId="0" fontId="8" fillId="6" borderId="15" xfId="0" applyFont="1" applyFill="1" applyBorder="1" applyAlignment="1">
      <alignment horizontal="center"/>
    </xf>
    <xf numFmtId="0" fontId="12" fillId="8" borderId="5" xfId="0" applyFont="1" applyFill="1" applyBorder="1" applyAlignment="1">
      <alignment horizontal="center" vertical="center"/>
    </xf>
    <xf numFmtId="0" fontId="12" fillId="8" borderId="2" xfId="0" applyFont="1" applyFill="1" applyBorder="1" applyAlignment="1">
      <alignment horizontal="center" vertical="center"/>
    </xf>
    <xf numFmtId="0" fontId="13" fillId="6" borderId="5" xfId="0" applyFont="1" applyFill="1" applyBorder="1" applyAlignment="1">
      <alignment horizontal="center"/>
    </xf>
    <xf numFmtId="0" fontId="15" fillId="8" borderId="1" xfId="0" applyFont="1" applyFill="1" applyBorder="1" applyAlignment="1">
      <alignment horizontal="center" vertical="center"/>
    </xf>
    <xf numFmtId="0" fontId="4" fillId="8" borderId="1" xfId="0" applyFont="1" applyFill="1" applyBorder="1" applyAlignment="1">
      <alignment horizontal="center" vertical="center"/>
    </xf>
    <xf numFmtId="0" fontId="15" fillId="8" borderId="6" xfId="0" applyFont="1" applyFill="1" applyBorder="1" applyAlignment="1">
      <alignment horizontal="center"/>
    </xf>
    <xf numFmtId="0" fontId="15" fillId="0" borderId="0" xfId="0" applyFont="1" applyAlignment="1">
      <alignment horizontal="center"/>
    </xf>
    <xf numFmtId="0" fontId="15" fillId="0" borderId="5" xfId="0" applyFont="1" applyBorder="1" applyAlignment="1">
      <alignment horizontal="center" vertical="center"/>
    </xf>
    <xf numFmtId="0" fontId="5" fillId="0" borderId="3" xfId="1" applyFont="1" applyFill="1" applyBorder="1" applyAlignment="1">
      <alignment horizontal="center" vertical="center"/>
    </xf>
    <xf numFmtId="49" fontId="5" fillId="0" borderId="1" xfId="1" applyNumberFormat="1" applyFont="1" applyFill="1" applyBorder="1" applyAlignment="1">
      <alignment horizontal="center" vertical="center"/>
    </xf>
    <xf numFmtId="0" fontId="5" fillId="0" borderId="15" xfId="1" applyFont="1" applyFill="1" applyBorder="1" applyAlignment="1">
      <alignment horizontal="center" vertical="center"/>
    </xf>
    <xf numFmtId="0" fontId="4" fillId="0" borderId="17" xfId="1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/>
    </xf>
    <xf numFmtId="0" fontId="8" fillId="0" borderId="1" xfId="0" applyFont="1" applyFill="1" applyBorder="1" applyAlignment="1">
      <alignment horizontal="center"/>
    </xf>
    <xf numFmtId="0" fontId="8" fillId="0" borderId="15" xfId="0" applyFont="1" applyFill="1" applyBorder="1" applyAlignment="1">
      <alignment horizontal="center"/>
    </xf>
    <xf numFmtId="0" fontId="8" fillId="0" borderId="19" xfId="0" applyFont="1" applyFill="1" applyBorder="1" applyAlignment="1">
      <alignment horizontal="center"/>
    </xf>
    <xf numFmtId="0" fontId="8" fillId="0" borderId="20" xfId="0" applyFont="1" applyFill="1" applyBorder="1" applyAlignment="1">
      <alignment horizontal="center"/>
    </xf>
    <xf numFmtId="0" fontId="8" fillId="0" borderId="21" xfId="0" applyFont="1" applyFill="1" applyBorder="1" applyAlignment="1">
      <alignment horizontal="center"/>
    </xf>
    <xf numFmtId="0" fontId="10" fillId="0" borderId="0" xfId="1" applyFont="1"/>
    <xf numFmtId="0" fontId="19" fillId="0" borderId="1" xfId="2" applyFont="1" applyBorder="1" applyAlignment="1">
      <alignment horizontal="center" vertical="center"/>
    </xf>
    <xf numFmtId="2" fontId="19" fillId="0" borderId="1" xfId="2" applyNumberFormat="1" applyFont="1" applyBorder="1" applyAlignment="1">
      <alignment horizontal="center" vertical="center"/>
    </xf>
    <xf numFmtId="0" fontId="2" fillId="0" borderId="0" xfId="2" applyFont="1" applyAlignment="1">
      <alignment horizontal="center" vertical="center"/>
    </xf>
    <xf numFmtId="0" fontId="2" fillId="6" borderId="23" xfId="2" applyFont="1" applyFill="1" applyBorder="1" applyAlignment="1">
      <alignment horizontal="center" vertical="center"/>
    </xf>
    <xf numFmtId="0" fontId="2" fillId="5" borderId="23" xfId="2" applyFont="1" applyFill="1" applyBorder="1" applyAlignment="1">
      <alignment horizontal="center" vertical="center"/>
    </xf>
    <xf numFmtId="0" fontId="2" fillId="0" borderId="0" xfId="2" applyFont="1"/>
    <xf numFmtId="2" fontId="2" fillId="6" borderId="23" xfId="2" applyNumberFormat="1" applyFont="1" applyFill="1" applyBorder="1" applyAlignment="1">
      <alignment horizontal="center" vertical="center"/>
    </xf>
    <xf numFmtId="2" fontId="2" fillId="5" borderId="23" xfId="2" applyNumberFormat="1" applyFont="1" applyFill="1" applyBorder="1" applyAlignment="1">
      <alignment horizontal="center" vertical="center"/>
    </xf>
    <xf numFmtId="2" fontId="2" fillId="0" borderId="0" xfId="2" applyNumberFormat="1" applyFont="1" applyAlignment="1">
      <alignment horizontal="center" vertical="center"/>
    </xf>
    <xf numFmtId="2" fontId="16" fillId="11" borderId="25" xfId="2" applyNumberFormat="1" applyFill="1" applyBorder="1" applyAlignment="1">
      <alignment horizontal="center" vertical="center" shrinkToFit="1"/>
    </xf>
    <xf numFmtId="2" fontId="16" fillId="11" borderId="26" xfId="2" applyNumberFormat="1" applyFill="1" applyBorder="1" applyAlignment="1">
      <alignment horizontal="center" vertical="center" shrinkToFit="1"/>
    </xf>
    <xf numFmtId="2" fontId="16" fillId="11" borderId="25" xfId="2" applyNumberFormat="1" applyFill="1" applyBorder="1" applyAlignment="1">
      <alignment horizontal="center" vertical="center"/>
    </xf>
    <xf numFmtId="2" fontId="16" fillId="11" borderId="26" xfId="2" applyNumberFormat="1" applyFill="1" applyBorder="1" applyAlignment="1">
      <alignment horizontal="center" vertical="center"/>
    </xf>
    <xf numFmtId="0" fontId="17" fillId="0" borderId="0" xfId="1" applyFont="1" applyAlignment="1">
      <alignment horizontal="center" wrapText="1"/>
    </xf>
    <xf numFmtId="0" fontId="17" fillId="0" borderId="0" xfId="1" applyFont="1" applyAlignment="1">
      <alignment horizontal="center"/>
    </xf>
    <xf numFmtId="0" fontId="10" fillId="0" borderId="24" xfId="1" applyBorder="1" applyAlignment="1">
      <alignment horizontal="center"/>
    </xf>
    <xf numFmtId="0" fontId="4" fillId="0" borderId="0" xfId="1" applyFont="1" applyAlignment="1">
      <alignment horizontal="center"/>
    </xf>
    <xf numFmtId="0" fontId="16" fillId="0" borderId="0" xfId="2" applyAlignment="1"/>
    <xf numFmtId="0" fontId="16" fillId="0" borderId="1" xfId="2" applyBorder="1" applyAlignment="1"/>
    <xf numFmtId="14" fontId="16" fillId="0" borderId="1" xfId="2" applyNumberFormat="1" applyBorder="1" applyAlignment="1"/>
    <xf numFmtId="0" fontId="1" fillId="0" borderId="1" xfId="2" applyFont="1" applyBorder="1" applyAlignment="1">
      <alignment horizontal="center" vertical="center"/>
    </xf>
    <xf numFmtId="0" fontId="18" fillId="7" borderId="1" xfId="3" applyFont="1" applyFill="1" applyBorder="1" applyAlignment="1">
      <alignment horizontal="center" vertical="center"/>
    </xf>
    <xf numFmtId="0" fontId="18" fillId="7" borderId="11" xfId="3" applyFont="1" applyFill="1" applyBorder="1" applyAlignment="1">
      <alignment horizontal="center" vertical="center"/>
    </xf>
    <xf numFmtId="2" fontId="19" fillId="7" borderId="1" xfId="3" applyNumberFormat="1" applyFont="1" applyFill="1" applyBorder="1" applyAlignment="1">
      <alignment horizontal="center" vertical="center" wrapText="1"/>
    </xf>
    <xf numFmtId="2" fontId="18" fillId="7" borderId="1" xfId="3" applyNumberFormat="1" applyFont="1" applyFill="1" applyBorder="1" applyAlignment="1">
      <alignment horizontal="center" vertical="center" wrapText="1"/>
    </xf>
    <xf numFmtId="0" fontId="1" fillId="0" borderId="0" xfId="3"/>
    <xf numFmtId="0" fontId="19" fillId="0" borderId="1" xfId="3" applyFont="1" applyBorder="1" applyAlignment="1">
      <alignment horizontal="center" vertical="center"/>
    </xf>
    <xf numFmtId="0" fontId="1" fillId="0" borderId="17" xfId="3" applyBorder="1" applyAlignment="1">
      <alignment horizontal="center" vertical="center"/>
    </xf>
    <xf numFmtId="0" fontId="19" fillId="7" borderId="1" xfId="3" applyFont="1" applyFill="1" applyBorder="1" applyAlignment="1">
      <alignment horizontal="center"/>
    </xf>
    <xf numFmtId="0" fontId="19" fillId="0" borderId="1" xfId="3" applyFont="1" applyBorder="1" applyAlignment="1">
      <alignment horizontal="center"/>
    </xf>
    <xf numFmtId="2" fontId="19" fillId="0" borderId="1" xfId="3" applyNumberFormat="1" applyFont="1" applyBorder="1" applyAlignment="1">
      <alignment horizontal="center"/>
    </xf>
    <xf numFmtId="2" fontId="19" fillId="7" borderId="1" xfId="3" applyNumberFormat="1" applyFont="1" applyFill="1" applyBorder="1" applyAlignment="1">
      <alignment horizontal="center" vertical="center"/>
    </xf>
    <xf numFmtId="0" fontId="1" fillId="0" borderId="18" xfId="3" applyBorder="1" applyAlignment="1">
      <alignment horizontal="center" vertical="center"/>
    </xf>
    <xf numFmtId="0" fontId="19" fillId="7" borderId="1" xfId="3" applyFont="1" applyFill="1" applyBorder="1" applyAlignment="1">
      <alignment horizontal="center" vertical="center"/>
    </xf>
    <xf numFmtId="0" fontId="19" fillId="7" borderId="1" xfId="3" applyFont="1" applyFill="1" applyBorder="1" applyAlignment="1">
      <alignment horizontal="center"/>
    </xf>
    <xf numFmtId="2" fontId="19" fillId="7" borderId="23" xfId="3" applyNumberFormat="1" applyFont="1" applyFill="1" applyBorder="1" applyAlignment="1">
      <alignment horizontal="center" vertical="center"/>
    </xf>
    <xf numFmtId="2" fontId="20" fillId="7" borderId="23" xfId="3" applyNumberFormat="1" applyFont="1" applyFill="1" applyBorder="1" applyAlignment="1">
      <alignment horizontal="center"/>
    </xf>
    <xf numFmtId="2" fontId="19" fillId="7" borderId="1" xfId="3" applyNumberFormat="1" applyFont="1" applyFill="1" applyBorder="1" applyAlignment="1">
      <alignment horizontal="center"/>
    </xf>
    <xf numFmtId="0" fontId="1" fillId="0" borderId="1" xfId="3" applyBorder="1" applyAlignment="1">
      <alignment horizontal="center" vertical="center"/>
    </xf>
    <xf numFmtId="0" fontId="19" fillId="0" borderId="1" xfId="3" applyFont="1" applyBorder="1" applyAlignment="1">
      <alignment horizontal="center" vertical="center"/>
    </xf>
    <xf numFmtId="2" fontId="19" fillId="0" borderId="1" xfId="3" applyNumberFormat="1" applyFont="1" applyBorder="1" applyAlignment="1">
      <alignment horizontal="center" vertical="center"/>
    </xf>
    <xf numFmtId="0" fontId="19" fillId="0" borderId="17" xfId="3" applyFont="1" applyBorder="1" applyAlignment="1">
      <alignment horizontal="center" vertical="center"/>
    </xf>
    <xf numFmtId="0" fontId="1" fillId="0" borderId="16" xfId="3" applyBorder="1" applyAlignment="1">
      <alignment horizontal="center" vertical="center"/>
    </xf>
    <xf numFmtId="0" fontId="19" fillId="0" borderId="16" xfId="3" applyFont="1" applyBorder="1" applyAlignment="1">
      <alignment horizontal="center" vertical="center"/>
    </xf>
    <xf numFmtId="0" fontId="19" fillId="0" borderId="18" xfId="3" applyFont="1" applyBorder="1" applyAlignment="1">
      <alignment horizontal="center" vertical="center"/>
    </xf>
    <xf numFmtId="0" fontId="1" fillId="0" borderId="0" xfId="3" applyAlignment="1">
      <alignment horizontal="center" vertical="center"/>
    </xf>
    <xf numFmtId="0" fontId="1" fillId="0" borderId="0" xfId="3" applyAlignment="1">
      <alignment horizontal="center"/>
    </xf>
    <xf numFmtId="2" fontId="1" fillId="0" borderId="0" xfId="3" applyNumberFormat="1" applyAlignment="1">
      <alignment horizontal="center"/>
    </xf>
    <xf numFmtId="2" fontId="1" fillId="0" borderId="0" xfId="3" applyNumberFormat="1" applyAlignment="1">
      <alignment horizontal="center" vertical="center"/>
    </xf>
  </cellXfs>
  <cellStyles count="4">
    <cellStyle name="Normal" xfId="0" builtinId="0"/>
    <cellStyle name="Normal 2" xfId="2" xr:uid="{47B47F82-3F7F-0642-A83F-AF77FE310C31}"/>
    <cellStyle name="Normal 2 2" xfId="3" xr:uid="{75689793-AE6C-4CAC-A358-87987EBD0787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774700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C25FA43-C533-3C4D-AD5A-DA4F5E66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9</xdr:col>
      <xdr:colOff>381000</xdr:colOff>
      <xdr:row>42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36C908-1F09-4645-8A45-2849A20AF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51200"/>
          <a:ext cx="7810500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10</xdr:col>
      <xdr:colOff>774700</xdr:colOff>
      <xdr:row>58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01366E-C667-FF4F-A071-2363531F5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7376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10</xdr:col>
      <xdr:colOff>774700</xdr:colOff>
      <xdr:row>85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8FB49BA-29CE-E74E-8ACE-80C186ACF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988800"/>
          <a:ext cx="9029700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10</xdr:col>
      <xdr:colOff>774700</xdr:colOff>
      <xdr:row>113</xdr:row>
      <xdr:rowOff>177800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0518CE-7205-5E4D-884A-5FF4FFA83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678400"/>
          <a:ext cx="9029700" cy="5461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A1:F8"/>
  <sheetViews>
    <sheetView showGridLines="0" tabSelected="1" zoomScale="70" zoomScaleNormal="70" workbookViewId="0">
      <selection sqref="A1:D8"/>
    </sheetView>
  </sheetViews>
  <sheetFormatPr defaultColWidth="10.83203125" defaultRowHeight="14.5"/>
  <cols>
    <col min="1" max="1" width="10.83203125" style="192"/>
    <col min="2" max="2" width="12.9140625" style="45" customWidth="1"/>
    <col min="3" max="3" width="16" style="46" customWidth="1"/>
    <col min="4" max="16384" width="10.83203125" style="192"/>
  </cols>
  <sheetData>
    <row r="1" spans="1:6" ht="15" customHeight="1">
      <c r="A1" s="193"/>
      <c r="B1" s="112"/>
      <c r="C1" s="175" t="s">
        <v>32</v>
      </c>
      <c r="D1" s="175" t="s">
        <v>144</v>
      </c>
      <c r="E1" s="105" t="s">
        <v>57</v>
      </c>
      <c r="F1" s="105" t="s">
        <v>39</v>
      </c>
    </row>
    <row r="2" spans="1:6" ht="15" customHeight="1">
      <c r="A2" s="194">
        <v>44532</v>
      </c>
      <c r="B2" s="195">
        <v>12028</v>
      </c>
      <c r="C2" s="176">
        <v>0</v>
      </c>
      <c r="D2" s="176">
        <v>0.99671558737350041</v>
      </c>
      <c r="E2" s="106">
        <v>175.8818359375</v>
      </c>
      <c r="F2" s="106">
        <v>275.366064453126</v>
      </c>
    </row>
    <row r="3" spans="1:6" ht="15" customHeight="1">
      <c r="A3" s="194">
        <v>44533</v>
      </c>
      <c r="B3" s="195" t="s">
        <v>175</v>
      </c>
      <c r="C3" s="176">
        <v>0</v>
      </c>
      <c r="D3" s="176">
        <v>0.97866935397266952</v>
      </c>
      <c r="E3" s="106">
        <v>153.37717285156259</v>
      </c>
      <c r="F3" s="106">
        <v>208.22749023437601</v>
      </c>
    </row>
    <row r="4" spans="1:6" ht="15" customHeight="1">
      <c r="A4" s="194">
        <v>44534</v>
      </c>
      <c r="B4" s="195">
        <v>12045</v>
      </c>
      <c r="C4" s="176">
        <v>0</v>
      </c>
      <c r="D4" s="176">
        <v>1</v>
      </c>
      <c r="E4" s="106">
        <v>94.885498046875</v>
      </c>
      <c r="F4" s="106">
        <v>133.71295166015619</v>
      </c>
    </row>
    <row r="5" spans="1:6" ht="15" customHeight="1">
      <c r="A5" s="194">
        <v>44535</v>
      </c>
      <c r="B5" s="195" t="s">
        <v>177</v>
      </c>
      <c r="C5" s="176">
        <v>2.9136874415414378E-3</v>
      </c>
      <c r="D5" s="176">
        <v>0.99349123864461097</v>
      </c>
      <c r="E5" s="106">
        <v>82.570568847656205</v>
      </c>
      <c r="F5" s="106">
        <v>138.1369750976562</v>
      </c>
    </row>
    <row r="6" spans="1:6" ht="15" customHeight="1">
      <c r="A6" s="194">
        <v>44536</v>
      </c>
      <c r="B6" s="195" t="s">
        <v>178</v>
      </c>
      <c r="C6" s="176">
        <v>0</v>
      </c>
      <c r="D6" s="176">
        <v>1</v>
      </c>
      <c r="E6" s="106">
        <v>84.253613281249997</v>
      </c>
      <c r="F6" s="106">
        <v>129.35333251953119</v>
      </c>
    </row>
    <row r="7" spans="1:6" ht="15" customHeight="1">
      <c r="A7" s="194">
        <v>44537</v>
      </c>
      <c r="B7" s="195" t="s">
        <v>179</v>
      </c>
      <c r="C7" s="176">
        <v>5.1789585975358246E-3</v>
      </c>
      <c r="D7" s="176">
        <v>0.98264116423846981</v>
      </c>
      <c r="E7" s="106">
        <v>103.40031738281259</v>
      </c>
      <c r="F7" s="106">
        <v>152.64300537109381</v>
      </c>
    </row>
    <row r="8" spans="1:6" ht="15" customHeight="1">
      <c r="A8" s="194">
        <v>44538</v>
      </c>
      <c r="B8" s="195" t="s">
        <v>180</v>
      </c>
      <c r="C8" s="176">
        <v>3.2609323989646411E-3</v>
      </c>
      <c r="D8" s="176">
        <v>1</v>
      </c>
      <c r="E8" s="106">
        <v>89.70166015625</v>
      </c>
      <c r="F8" s="106">
        <v>122.40781250000001</v>
      </c>
    </row>
  </sheetData>
  <sortState xmlns:xlrd2="http://schemas.microsoft.com/office/spreadsheetml/2017/richdata2" ref="A3:C8">
    <sortCondition ref="A2:A8"/>
  </sortState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zoomScale="90" zoomScaleNormal="90" workbookViewId="0">
      <selection activeCell="A88" sqref="A88"/>
    </sheetView>
  </sheetViews>
  <sheetFormatPr defaultColWidth="10.6640625" defaultRowHeight="15.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D0BC0A-CDBD-4DE9-9120-2B4D5BCBEF9B}">
  <dimension ref="B2:J212"/>
  <sheetViews>
    <sheetView showGridLines="0" workbookViewId="0">
      <selection activeCell="F55" sqref="F55"/>
    </sheetView>
  </sheetViews>
  <sheetFormatPr defaultColWidth="10.83203125" defaultRowHeight="14.5"/>
  <cols>
    <col min="1" max="1" width="10.83203125" style="200"/>
    <col min="2" max="2" width="10.83203125" style="220"/>
    <col min="3" max="3" width="27.83203125" style="220" customWidth="1"/>
    <col min="4" max="4" width="20.6640625" style="221" bestFit="1" customWidth="1"/>
    <col min="5" max="5" width="21.33203125" style="221" bestFit="1" customWidth="1"/>
    <col min="6" max="6" width="21.5" style="222" customWidth="1"/>
    <col min="7" max="7" width="25" style="222" customWidth="1"/>
    <col min="8" max="8" width="27.5" style="222" customWidth="1"/>
    <col min="9" max="9" width="20.1640625" style="223" customWidth="1"/>
    <col min="10" max="10" width="16" style="223" customWidth="1"/>
    <col min="11" max="16384" width="10.83203125" style="200"/>
  </cols>
  <sheetData>
    <row r="2" spans="2:10" ht="30" customHeight="1">
      <c r="B2" s="196" t="s">
        <v>35</v>
      </c>
      <c r="C2" s="197" t="s">
        <v>36</v>
      </c>
      <c r="D2" s="196" t="s">
        <v>94</v>
      </c>
      <c r="E2" s="196" t="s">
        <v>95</v>
      </c>
      <c r="F2" s="198" t="s">
        <v>96</v>
      </c>
      <c r="G2" s="198" t="s">
        <v>97</v>
      </c>
      <c r="H2" s="198" t="s">
        <v>98</v>
      </c>
      <c r="I2" s="199" t="s">
        <v>99</v>
      </c>
      <c r="J2" s="199" t="s">
        <v>100</v>
      </c>
    </row>
    <row r="3" spans="2:10">
      <c r="B3" s="201" t="s">
        <v>56</v>
      </c>
      <c r="C3" s="202">
        <v>12028</v>
      </c>
      <c r="D3" s="203"/>
      <c r="E3" s="204" t="s">
        <v>57</v>
      </c>
      <c r="F3" s="205">
        <v>175.8818359375</v>
      </c>
      <c r="G3" s="205">
        <v>189.01499938964841</v>
      </c>
      <c r="H3" s="205">
        <v>162.7852325439452</v>
      </c>
      <c r="I3" s="206"/>
      <c r="J3" s="206"/>
    </row>
    <row r="4" spans="2:10">
      <c r="B4" s="201" t="s">
        <v>38</v>
      </c>
      <c r="C4" s="207"/>
      <c r="D4" s="203"/>
      <c r="E4" s="204" t="s">
        <v>39</v>
      </c>
      <c r="F4" s="205">
        <v>275.366064453126</v>
      </c>
      <c r="G4" s="205">
        <v>292.73876953125</v>
      </c>
      <c r="H4" s="205">
        <v>258.05725097656239</v>
      </c>
      <c r="I4" s="206"/>
      <c r="J4" s="206"/>
    </row>
    <row r="5" spans="2:10" hidden="1">
      <c r="B5" s="201"/>
      <c r="C5" s="207"/>
      <c r="D5" s="208" t="s">
        <v>101</v>
      </c>
      <c r="E5" s="209" t="s">
        <v>102</v>
      </c>
      <c r="F5" s="210"/>
      <c r="G5" s="211"/>
      <c r="H5" s="211"/>
      <c r="I5" s="206">
        <f>SUM(F5:F6)</f>
        <v>0</v>
      </c>
      <c r="J5" s="206" t="e">
        <f>F5/(F5+F6)</f>
        <v>#DIV/0!</v>
      </c>
    </row>
    <row r="6" spans="2:10" hidden="1">
      <c r="B6" s="201"/>
      <c r="C6" s="207"/>
      <c r="D6" s="208"/>
      <c r="E6" s="209" t="s">
        <v>103</v>
      </c>
      <c r="F6" s="210"/>
      <c r="G6" s="211"/>
      <c r="H6" s="211"/>
      <c r="I6" s="206"/>
      <c r="J6" s="206"/>
    </row>
    <row r="7" spans="2:10" hidden="1">
      <c r="B7" s="201"/>
      <c r="C7" s="207"/>
      <c r="D7" s="208" t="s">
        <v>25</v>
      </c>
      <c r="E7" s="209" t="s">
        <v>104</v>
      </c>
      <c r="F7" s="210"/>
      <c r="G7" s="211"/>
      <c r="H7" s="211"/>
      <c r="I7" s="206">
        <f>SUM(F7:F8)</f>
        <v>0</v>
      </c>
      <c r="J7" s="206" t="e">
        <f>F7/(F7+F8)</f>
        <v>#DIV/0!</v>
      </c>
    </row>
    <row r="8" spans="2:10" hidden="1">
      <c r="B8" s="201"/>
      <c r="C8" s="207"/>
      <c r="D8" s="208"/>
      <c r="E8" s="209" t="s">
        <v>105</v>
      </c>
      <c r="F8" s="210"/>
      <c r="G8" s="211"/>
      <c r="H8" s="211"/>
      <c r="I8" s="206"/>
      <c r="J8" s="206"/>
    </row>
    <row r="9" spans="2:10" hidden="1">
      <c r="B9" s="201"/>
      <c r="C9" s="207"/>
      <c r="D9" s="208" t="s">
        <v>106</v>
      </c>
      <c r="E9" s="209" t="s">
        <v>107</v>
      </c>
      <c r="F9" s="210"/>
      <c r="G9" s="210"/>
      <c r="H9" s="210"/>
      <c r="I9" s="206">
        <f>SUM(F9:F10)</f>
        <v>0</v>
      </c>
      <c r="J9" s="206" t="e">
        <f>F9/(F9+F10)</f>
        <v>#DIV/0!</v>
      </c>
    </row>
    <row r="10" spans="2:10" hidden="1">
      <c r="B10" s="201"/>
      <c r="C10" s="207"/>
      <c r="D10" s="208"/>
      <c r="E10" s="209" t="s">
        <v>108</v>
      </c>
      <c r="F10" s="210"/>
      <c r="G10" s="210"/>
      <c r="H10" s="210"/>
      <c r="I10" s="206"/>
      <c r="J10" s="206"/>
    </row>
    <row r="11" spans="2:10" hidden="1">
      <c r="B11" s="201"/>
      <c r="C11" s="207"/>
      <c r="D11" s="208" t="s">
        <v>28</v>
      </c>
      <c r="E11" s="209" t="s">
        <v>109</v>
      </c>
      <c r="F11" s="212"/>
      <c r="G11" s="212"/>
      <c r="H11" s="212"/>
      <c r="I11" s="206">
        <f>SUM(F11:F12)</f>
        <v>0</v>
      </c>
      <c r="J11" s="206" t="e">
        <f>F11/(F11+F12)</f>
        <v>#DIV/0!</v>
      </c>
    </row>
    <row r="12" spans="2:10" hidden="1">
      <c r="B12" s="201"/>
      <c r="C12" s="207"/>
      <c r="D12" s="208"/>
      <c r="E12" s="209" t="s">
        <v>110</v>
      </c>
      <c r="F12" s="212"/>
      <c r="G12" s="212"/>
      <c r="H12" s="212"/>
      <c r="I12" s="206"/>
      <c r="J12" s="206"/>
    </row>
    <row r="13" spans="2:10">
      <c r="B13" s="213" t="s">
        <v>72</v>
      </c>
      <c r="C13" s="207"/>
      <c r="D13" s="214" t="s">
        <v>32</v>
      </c>
      <c r="E13" s="204" t="s">
        <v>142</v>
      </c>
      <c r="F13" s="205">
        <v>0</v>
      </c>
      <c r="G13" s="205">
        <v>0.78237682580947998</v>
      </c>
      <c r="H13" s="205">
        <v>0</v>
      </c>
      <c r="I13" s="215">
        <f>SUM(F13:F14)</f>
        <v>178.01331787109379</v>
      </c>
      <c r="J13" s="215">
        <f>F13/(F13+F14)</f>
        <v>0</v>
      </c>
    </row>
    <row r="14" spans="2:10">
      <c r="B14" s="201" t="s">
        <v>72</v>
      </c>
      <c r="C14" s="207"/>
      <c r="D14" s="214"/>
      <c r="E14" s="204" t="s">
        <v>143</v>
      </c>
      <c r="F14" s="205">
        <v>178.01331787109379</v>
      </c>
      <c r="G14" s="205">
        <v>191.52299499511719</v>
      </c>
      <c r="H14" s="205">
        <v>164.54234313964841</v>
      </c>
      <c r="I14" s="215"/>
      <c r="J14" s="215"/>
    </row>
    <row r="15" spans="2:10">
      <c r="B15" s="201" t="s">
        <v>86</v>
      </c>
      <c r="C15" s="207"/>
      <c r="D15" s="216" t="s">
        <v>144</v>
      </c>
      <c r="E15" s="204" t="s">
        <v>147</v>
      </c>
      <c r="F15" s="205">
        <v>77.229364013671798</v>
      </c>
      <c r="G15" s="205">
        <v>85.962356567382798</v>
      </c>
      <c r="H15" s="205">
        <v>68.512550354004006</v>
      </c>
      <c r="I15" s="215">
        <f>SUM(F15:F16)</f>
        <v>77.483852958679122</v>
      </c>
      <c r="J15" s="215">
        <f>F15/(F15+F16)</f>
        <v>0.99671558737350041</v>
      </c>
    </row>
    <row r="16" spans="2:10">
      <c r="B16" s="201" t="s">
        <v>86</v>
      </c>
      <c r="C16" s="217"/>
      <c r="D16" s="218"/>
      <c r="E16" s="204" t="s">
        <v>148</v>
      </c>
      <c r="F16" s="205">
        <v>0.254488945007324</v>
      </c>
      <c r="G16" s="205">
        <v>1.2155632972717281</v>
      </c>
      <c r="H16" s="205">
        <v>1.068825833499432E-2</v>
      </c>
      <c r="I16" s="215"/>
      <c r="J16" s="215"/>
    </row>
    <row r="17" spans="2:10">
      <c r="B17" s="201" t="s">
        <v>58</v>
      </c>
      <c r="C17" s="216" t="s">
        <v>175</v>
      </c>
      <c r="D17" s="203"/>
      <c r="E17" s="204" t="s">
        <v>57</v>
      </c>
      <c r="F17" s="205">
        <v>153.37717285156259</v>
      </c>
      <c r="G17" s="205">
        <v>165.87683105468761</v>
      </c>
      <c r="H17" s="205">
        <v>140.91059875488281</v>
      </c>
      <c r="I17" s="206"/>
      <c r="J17" s="206"/>
    </row>
    <row r="18" spans="2:10">
      <c r="B18" s="201" t="s">
        <v>40</v>
      </c>
      <c r="C18" s="219"/>
      <c r="D18" s="203"/>
      <c r="E18" s="204" t="s">
        <v>39</v>
      </c>
      <c r="F18" s="205">
        <v>208.22749023437601</v>
      </c>
      <c r="G18" s="205">
        <v>222.48524475097639</v>
      </c>
      <c r="H18" s="205">
        <v>194.0127716064452</v>
      </c>
      <c r="I18" s="206"/>
      <c r="J18" s="206"/>
    </row>
    <row r="19" spans="2:10" hidden="1">
      <c r="B19" s="201"/>
      <c r="C19" s="219"/>
      <c r="D19" s="208" t="s">
        <v>101</v>
      </c>
      <c r="E19" s="209" t="s">
        <v>102</v>
      </c>
      <c r="F19" s="210"/>
      <c r="G19" s="211"/>
      <c r="H19" s="211"/>
      <c r="I19" s="206">
        <f>SUM(F19:F20)</f>
        <v>0</v>
      </c>
      <c r="J19" s="206" t="e">
        <f>F19/(F19+F20)</f>
        <v>#DIV/0!</v>
      </c>
    </row>
    <row r="20" spans="2:10" hidden="1">
      <c r="B20" s="201"/>
      <c r="C20" s="219"/>
      <c r="D20" s="208"/>
      <c r="E20" s="209" t="s">
        <v>103</v>
      </c>
      <c r="F20" s="210"/>
      <c r="G20" s="211"/>
      <c r="H20" s="211"/>
      <c r="I20" s="206"/>
      <c r="J20" s="206"/>
    </row>
    <row r="21" spans="2:10" hidden="1">
      <c r="B21" s="201"/>
      <c r="C21" s="219"/>
      <c r="D21" s="208" t="s">
        <v>25</v>
      </c>
      <c r="E21" s="209" t="s">
        <v>104</v>
      </c>
      <c r="F21" s="210"/>
      <c r="G21" s="211"/>
      <c r="H21" s="211"/>
      <c r="I21" s="206">
        <f>SUM(F21:F22)</f>
        <v>0</v>
      </c>
      <c r="J21" s="206" t="e">
        <f>F21/(F21+F22)</f>
        <v>#DIV/0!</v>
      </c>
    </row>
    <row r="22" spans="2:10" hidden="1">
      <c r="B22" s="201"/>
      <c r="C22" s="219"/>
      <c r="D22" s="208"/>
      <c r="E22" s="209" t="s">
        <v>105</v>
      </c>
      <c r="F22" s="210"/>
      <c r="G22" s="211"/>
      <c r="H22" s="211"/>
      <c r="I22" s="206"/>
      <c r="J22" s="206"/>
    </row>
    <row r="23" spans="2:10" hidden="1">
      <c r="B23" s="201"/>
      <c r="C23" s="219"/>
      <c r="D23" s="208" t="s">
        <v>106</v>
      </c>
      <c r="E23" s="209" t="s">
        <v>107</v>
      </c>
      <c r="F23" s="210"/>
      <c r="G23" s="210"/>
      <c r="H23" s="210"/>
      <c r="I23" s="206">
        <f>SUM(F23:F24)</f>
        <v>0</v>
      </c>
      <c r="J23" s="206" t="e">
        <f>F23/(F23+F24)</f>
        <v>#DIV/0!</v>
      </c>
    </row>
    <row r="24" spans="2:10" hidden="1">
      <c r="B24" s="201"/>
      <c r="C24" s="219"/>
      <c r="D24" s="208"/>
      <c r="E24" s="209" t="s">
        <v>108</v>
      </c>
      <c r="F24" s="210"/>
      <c r="G24" s="210"/>
      <c r="H24" s="210"/>
      <c r="I24" s="206"/>
      <c r="J24" s="206"/>
    </row>
    <row r="25" spans="2:10" hidden="1">
      <c r="B25" s="201"/>
      <c r="C25" s="219"/>
      <c r="D25" s="208" t="s">
        <v>28</v>
      </c>
      <c r="E25" s="209" t="s">
        <v>109</v>
      </c>
      <c r="F25" s="212"/>
      <c r="G25" s="212"/>
      <c r="H25" s="212"/>
      <c r="I25" s="206">
        <f>SUM(F25:F26)</f>
        <v>0</v>
      </c>
      <c r="J25" s="206" t="e">
        <f>F25/(F25+F26)</f>
        <v>#DIV/0!</v>
      </c>
    </row>
    <row r="26" spans="2:10" hidden="1">
      <c r="B26" s="201"/>
      <c r="C26" s="219"/>
      <c r="D26" s="208"/>
      <c r="E26" s="209" t="s">
        <v>110</v>
      </c>
      <c r="F26" s="212"/>
      <c r="G26" s="212"/>
      <c r="H26" s="212"/>
      <c r="I26" s="206"/>
      <c r="J26" s="206"/>
    </row>
    <row r="27" spans="2:10">
      <c r="B27" s="201" t="s">
        <v>73</v>
      </c>
      <c r="C27" s="219"/>
      <c r="D27" s="214" t="s">
        <v>32</v>
      </c>
      <c r="E27" s="204" t="s">
        <v>142</v>
      </c>
      <c r="F27" s="205">
        <v>0</v>
      </c>
      <c r="G27" s="205">
        <v>0.80475026369094804</v>
      </c>
      <c r="H27" s="205">
        <v>0</v>
      </c>
      <c r="I27" s="215">
        <f>SUM(F27:F28)</f>
        <v>136.5225341796876</v>
      </c>
      <c r="J27" s="215">
        <f>F27/(F27+F28)</f>
        <v>0</v>
      </c>
    </row>
    <row r="28" spans="2:10">
      <c r="B28" s="201" t="s">
        <v>73</v>
      </c>
      <c r="C28" s="219"/>
      <c r="D28" s="214"/>
      <c r="E28" s="204" t="s">
        <v>143</v>
      </c>
      <c r="F28" s="205">
        <v>136.5225341796876</v>
      </c>
      <c r="G28" s="205">
        <v>148.49295043945321</v>
      </c>
      <c r="H28" s="205">
        <v>124.58249664306641</v>
      </c>
      <c r="I28" s="215"/>
      <c r="J28" s="215"/>
    </row>
    <row r="29" spans="2:10">
      <c r="B29" s="213" t="s">
        <v>87</v>
      </c>
      <c r="C29" s="219"/>
      <c r="D29" s="216" t="s">
        <v>144</v>
      </c>
      <c r="E29" s="204" t="s">
        <v>147</v>
      </c>
      <c r="F29" s="205">
        <v>59.151843261718795</v>
      </c>
      <c r="G29" s="205">
        <v>66.836318969726406</v>
      </c>
      <c r="H29" s="205">
        <v>51.47989654541</v>
      </c>
      <c r="I29" s="215">
        <f>SUM(F29:F30)</f>
        <v>60.441090774536178</v>
      </c>
      <c r="J29" s="215">
        <f>F29/(F29+F30)</f>
        <v>0.97866935397266952</v>
      </c>
    </row>
    <row r="30" spans="2:10">
      <c r="B30" s="213" t="s">
        <v>87</v>
      </c>
      <c r="C30" s="218"/>
      <c r="D30" s="218"/>
      <c r="E30" s="204" t="s">
        <v>148</v>
      </c>
      <c r="F30" s="205">
        <v>1.2892475128173819</v>
      </c>
      <c r="G30" s="205">
        <v>2.8019850254058838</v>
      </c>
      <c r="H30" s="205">
        <v>0.45325917005538802</v>
      </c>
      <c r="I30" s="215"/>
      <c r="J30" s="215"/>
    </row>
    <row r="31" spans="2:10">
      <c r="B31" s="213" t="s">
        <v>59</v>
      </c>
      <c r="C31" s="216">
        <v>12045</v>
      </c>
      <c r="D31" s="203"/>
      <c r="E31" s="204" t="s">
        <v>57</v>
      </c>
      <c r="F31" s="205">
        <v>94.885498046875</v>
      </c>
      <c r="G31" s="205">
        <v>104.9824371337892</v>
      </c>
      <c r="H31" s="205">
        <v>84.810180664062401</v>
      </c>
      <c r="I31" s="206"/>
      <c r="J31" s="206"/>
    </row>
    <row r="32" spans="2:10">
      <c r="B32" s="213" t="s">
        <v>41</v>
      </c>
      <c r="C32" s="219"/>
      <c r="D32" s="203"/>
      <c r="E32" s="204" t="s">
        <v>39</v>
      </c>
      <c r="F32" s="205">
        <v>133.71295166015619</v>
      </c>
      <c r="G32" s="205">
        <v>145.64106750488281</v>
      </c>
      <c r="H32" s="205">
        <v>121.81500244140641</v>
      </c>
      <c r="I32" s="206"/>
      <c r="J32" s="206"/>
    </row>
    <row r="33" spans="2:10" hidden="1">
      <c r="B33" s="213"/>
      <c r="C33" s="219"/>
      <c r="D33" s="208" t="s">
        <v>101</v>
      </c>
      <c r="E33" s="209" t="s">
        <v>102</v>
      </c>
      <c r="F33" s="210"/>
      <c r="G33" s="211"/>
      <c r="H33" s="211"/>
      <c r="I33" s="206">
        <f>SUM(F33:F34)</f>
        <v>0</v>
      </c>
      <c r="J33" s="206" t="e">
        <f>F33/(F33+F34)</f>
        <v>#DIV/0!</v>
      </c>
    </row>
    <row r="34" spans="2:10" hidden="1">
      <c r="B34" s="213"/>
      <c r="C34" s="219"/>
      <c r="D34" s="208"/>
      <c r="E34" s="209" t="s">
        <v>103</v>
      </c>
      <c r="F34" s="210"/>
      <c r="G34" s="211"/>
      <c r="H34" s="211"/>
      <c r="I34" s="206"/>
      <c r="J34" s="206"/>
    </row>
    <row r="35" spans="2:10" hidden="1">
      <c r="B35" s="213"/>
      <c r="C35" s="219"/>
      <c r="D35" s="208" t="s">
        <v>25</v>
      </c>
      <c r="E35" s="209" t="s">
        <v>104</v>
      </c>
      <c r="F35" s="210"/>
      <c r="G35" s="211"/>
      <c r="H35" s="211"/>
      <c r="I35" s="206">
        <f>SUM(F35:F36)</f>
        <v>0</v>
      </c>
      <c r="J35" s="206" t="e">
        <f>F35/(F35+F36)</f>
        <v>#DIV/0!</v>
      </c>
    </row>
    <row r="36" spans="2:10" hidden="1">
      <c r="B36" s="213"/>
      <c r="C36" s="219"/>
      <c r="D36" s="208"/>
      <c r="E36" s="209" t="s">
        <v>105</v>
      </c>
      <c r="F36" s="210"/>
      <c r="G36" s="211"/>
      <c r="H36" s="211"/>
      <c r="I36" s="206"/>
      <c r="J36" s="206"/>
    </row>
    <row r="37" spans="2:10" hidden="1">
      <c r="B37" s="213"/>
      <c r="C37" s="219"/>
      <c r="D37" s="208" t="s">
        <v>106</v>
      </c>
      <c r="E37" s="209" t="s">
        <v>107</v>
      </c>
      <c r="F37" s="210"/>
      <c r="G37" s="210"/>
      <c r="H37" s="210"/>
      <c r="I37" s="206">
        <f>SUM(F37:F38)</f>
        <v>0</v>
      </c>
      <c r="J37" s="206" t="e">
        <f>F37/(F37+F38)</f>
        <v>#DIV/0!</v>
      </c>
    </row>
    <row r="38" spans="2:10" hidden="1">
      <c r="B38" s="213"/>
      <c r="C38" s="219"/>
      <c r="D38" s="208"/>
      <c r="E38" s="209" t="s">
        <v>108</v>
      </c>
      <c r="F38" s="210"/>
      <c r="G38" s="210"/>
      <c r="H38" s="210"/>
      <c r="I38" s="206"/>
      <c r="J38" s="206"/>
    </row>
    <row r="39" spans="2:10" hidden="1">
      <c r="B39" s="201"/>
      <c r="C39" s="219"/>
      <c r="D39" s="208" t="s">
        <v>28</v>
      </c>
      <c r="E39" s="209" t="s">
        <v>109</v>
      </c>
      <c r="F39" s="212"/>
      <c r="G39" s="212"/>
      <c r="H39" s="212"/>
      <c r="I39" s="206">
        <f>SUM(F39:F40)</f>
        <v>0</v>
      </c>
      <c r="J39" s="206" t="e">
        <f>F39/(F39+F40)</f>
        <v>#DIV/0!</v>
      </c>
    </row>
    <row r="40" spans="2:10" hidden="1">
      <c r="B40" s="201"/>
      <c r="C40" s="219"/>
      <c r="D40" s="208"/>
      <c r="E40" s="209" t="s">
        <v>110</v>
      </c>
      <c r="F40" s="212"/>
      <c r="G40" s="212"/>
      <c r="H40" s="212"/>
      <c r="I40" s="206"/>
      <c r="J40" s="206"/>
    </row>
    <row r="41" spans="2:10">
      <c r="B41" s="201" t="s">
        <v>74</v>
      </c>
      <c r="C41" s="219"/>
      <c r="D41" s="214" t="s">
        <v>32</v>
      </c>
      <c r="E41" s="204" t="s">
        <v>142</v>
      </c>
      <c r="F41" s="205">
        <v>0</v>
      </c>
      <c r="G41" s="205">
        <v>0.78634774684905995</v>
      </c>
      <c r="H41" s="205">
        <v>0</v>
      </c>
      <c r="I41" s="215">
        <f>SUM(F41:F42)</f>
        <v>83.13748168945321</v>
      </c>
      <c r="J41" s="215">
        <f>F41/(F41+F42)</f>
        <v>0</v>
      </c>
    </row>
    <row r="42" spans="2:10">
      <c r="B42" s="201" t="s">
        <v>74</v>
      </c>
      <c r="C42" s="219"/>
      <c r="D42" s="214"/>
      <c r="E42" s="204" t="s">
        <v>143</v>
      </c>
      <c r="F42" s="205">
        <v>83.13748168945321</v>
      </c>
      <c r="G42" s="205">
        <v>92.342361450195199</v>
      </c>
      <c r="H42" s="205">
        <v>73.950561523437599</v>
      </c>
      <c r="I42" s="215"/>
      <c r="J42" s="215"/>
    </row>
    <row r="43" spans="2:10">
      <c r="B43" s="201" t="s">
        <v>88</v>
      </c>
      <c r="C43" s="219"/>
      <c r="D43" s="216" t="s">
        <v>144</v>
      </c>
      <c r="E43" s="204" t="s">
        <v>147</v>
      </c>
      <c r="F43" s="205">
        <v>34.155865478515601</v>
      </c>
      <c r="G43" s="205">
        <v>40.296764373779197</v>
      </c>
      <c r="H43" s="205">
        <v>28.02296447753908</v>
      </c>
      <c r="I43" s="215">
        <f>SUM(F43:F44)</f>
        <v>34.155865478515601</v>
      </c>
      <c r="J43" s="215">
        <f>F43/(F43+F44)</f>
        <v>1</v>
      </c>
    </row>
    <row r="44" spans="2:10">
      <c r="B44" s="201" t="s">
        <v>88</v>
      </c>
      <c r="C44" s="218"/>
      <c r="D44" s="218"/>
      <c r="E44" s="204" t="s">
        <v>148</v>
      </c>
      <c r="F44" s="205">
        <v>0</v>
      </c>
      <c r="G44" s="205">
        <v>0.85688894987106401</v>
      </c>
      <c r="H44" s="205">
        <v>0</v>
      </c>
      <c r="I44" s="215"/>
      <c r="J44" s="215"/>
    </row>
    <row r="45" spans="2:10">
      <c r="B45" s="201" t="s">
        <v>60</v>
      </c>
      <c r="C45" s="216" t="s">
        <v>177</v>
      </c>
      <c r="D45" s="203"/>
      <c r="E45" s="204" t="s">
        <v>57</v>
      </c>
      <c r="F45" s="205">
        <v>82.570568847656205</v>
      </c>
      <c r="G45" s="205">
        <v>91.654884338378807</v>
      </c>
      <c r="H45" s="205">
        <v>73.503753662109204</v>
      </c>
      <c r="I45" s="206"/>
      <c r="J45" s="206"/>
    </row>
    <row r="46" spans="2:10">
      <c r="B46" s="201" t="s">
        <v>42</v>
      </c>
      <c r="C46" s="219"/>
      <c r="D46" s="203"/>
      <c r="E46" s="204" t="s">
        <v>39</v>
      </c>
      <c r="F46" s="205">
        <v>138.1369750976562</v>
      </c>
      <c r="G46" s="205">
        <v>150.02549743652361</v>
      </c>
      <c r="H46" s="205">
        <v>126.2783889770508</v>
      </c>
      <c r="I46" s="206"/>
      <c r="J46" s="206"/>
    </row>
    <row r="47" spans="2:10" hidden="1">
      <c r="B47" s="201"/>
      <c r="C47" s="219"/>
      <c r="D47" s="208" t="s">
        <v>101</v>
      </c>
      <c r="E47" s="209" t="s">
        <v>102</v>
      </c>
      <c r="F47" s="210"/>
      <c r="G47" s="211"/>
      <c r="H47" s="211"/>
      <c r="I47" s="206">
        <f>SUM(F47:F48)</f>
        <v>0</v>
      </c>
      <c r="J47" s="206" t="e">
        <f>F47/(F47+F48)</f>
        <v>#DIV/0!</v>
      </c>
    </row>
    <row r="48" spans="2:10" hidden="1">
      <c r="B48" s="201"/>
      <c r="C48" s="219"/>
      <c r="D48" s="208"/>
      <c r="E48" s="209" t="s">
        <v>103</v>
      </c>
      <c r="F48" s="210"/>
      <c r="G48" s="211"/>
      <c r="H48" s="211"/>
      <c r="I48" s="206"/>
      <c r="J48" s="206"/>
    </row>
    <row r="49" spans="2:10" hidden="1">
      <c r="B49" s="201"/>
      <c r="C49" s="219"/>
      <c r="D49" s="208" t="s">
        <v>25</v>
      </c>
      <c r="E49" s="209" t="s">
        <v>104</v>
      </c>
      <c r="F49" s="210"/>
      <c r="G49" s="211"/>
      <c r="H49" s="211"/>
      <c r="I49" s="206">
        <f>SUM(F49:F50)</f>
        <v>0</v>
      </c>
      <c r="J49" s="206" t="e">
        <f>F49/(F49+F50)</f>
        <v>#DIV/0!</v>
      </c>
    </row>
    <row r="50" spans="2:10" hidden="1">
      <c r="B50" s="201"/>
      <c r="C50" s="219"/>
      <c r="D50" s="208"/>
      <c r="E50" s="209" t="s">
        <v>105</v>
      </c>
      <c r="F50" s="210"/>
      <c r="G50" s="211"/>
      <c r="H50" s="211"/>
      <c r="I50" s="206"/>
      <c r="J50" s="206"/>
    </row>
    <row r="51" spans="2:10" hidden="1">
      <c r="B51" s="201"/>
      <c r="C51" s="219"/>
      <c r="D51" s="208" t="s">
        <v>106</v>
      </c>
      <c r="E51" s="209" t="s">
        <v>107</v>
      </c>
      <c r="F51" s="210"/>
      <c r="G51" s="210"/>
      <c r="H51" s="210"/>
      <c r="I51" s="206">
        <f>SUM(F51:F52)</f>
        <v>0</v>
      </c>
      <c r="J51" s="206" t="e">
        <f>F51/(F51+F52)</f>
        <v>#DIV/0!</v>
      </c>
    </row>
    <row r="52" spans="2:10" hidden="1">
      <c r="B52" s="201"/>
      <c r="C52" s="219"/>
      <c r="D52" s="208"/>
      <c r="E52" s="209" t="s">
        <v>108</v>
      </c>
      <c r="F52" s="210"/>
      <c r="G52" s="210"/>
      <c r="H52" s="210"/>
      <c r="I52" s="206"/>
      <c r="J52" s="206"/>
    </row>
    <row r="53" spans="2:10" hidden="1">
      <c r="B53" s="201"/>
      <c r="C53" s="219"/>
      <c r="D53" s="208" t="s">
        <v>28</v>
      </c>
      <c r="E53" s="209" t="s">
        <v>109</v>
      </c>
      <c r="F53" s="212"/>
      <c r="G53" s="212"/>
      <c r="H53" s="212"/>
      <c r="I53" s="206">
        <f>SUM(F53:F54)</f>
        <v>0</v>
      </c>
      <c r="J53" s="206" t="e">
        <f>F53/(F53+F54)</f>
        <v>#DIV/0!</v>
      </c>
    </row>
    <row r="54" spans="2:10" hidden="1">
      <c r="B54" s="201"/>
      <c r="C54" s="219"/>
      <c r="D54" s="208"/>
      <c r="E54" s="209" t="s">
        <v>110</v>
      </c>
      <c r="F54" s="212"/>
      <c r="G54" s="212"/>
      <c r="H54" s="212"/>
      <c r="I54" s="206"/>
      <c r="J54" s="206"/>
    </row>
    <row r="55" spans="2:10">
      <c r="B55" s="201" t="s">
        <v>75</v>
      </c>
      <c r="C55" s="219"/>
      <c r="D55" s="214" t="s">
        <v>32</v>
      </c>
      <c r="E55" s="204" t="s">
        <v>142</v>
      </c>
      <c r="F55" s="205">
        <v>0.26018757820129401</v>
      </c>
      <c r="G55" s="205">
        <v>1.242785573005676</v>
      </c>
      <c r="H55" s="205">
        <v>1.0927588678896439E-2</v>
      </c>
      <c r="I55" s="215">
        <f>SUM(F55:F56)</f>
        <v>89.298383378982507</v>
      </c>
      <c r="J55" s="215">
        <f>F55/(F55+F56)</f>
        <v>2.9136874415414378E-3</v>
      </c>
    </row>
    <row r="56" spans="2:10">
      <c r="B56" s="201" t="s">
        <v>75</v>
      </c>
      <c r="C56" s="219"/>
      <c r="D56" s="214"/>
      <c r="E56" s="204" t="s">
        <v>143</v>
      </c>
      <c r="F56" s="205">
        <v>89.03819580078121</v>
      </c>
      <c r="G56" s="205">
        <v>98.526229858398395</v>
      </c>
      <c r="H56" s="205">
        <v>79.569229125976406</v>
      </c>
      <c r="I56" s="215"/>
      <c r="J56" s="215"/>
    </row>
    <row r="57" spans="2:10">
      <c r="B57" s="201" t="s">
        <v>89</v>
      </c>
      <c r="C57" s="219"/>
      <c r="D57" s="216" t="s">
        <v>144</v>
      </c>
      <c r="E57" s="204" t="s">
        <v>147</v>
      </c>
      <c r="F57" s="205">
        <v>39.7763671875</v>
      </c>
      <c r="G57" s="205">
        <v>46.104160308837997</v>
      </c>
      <c r="H57" s="205">
        <v>33.457065582275398</v>
      </c>
      <c r="I57" s="215">
        <f>SUM(F57:F58)</f>
        <v>40.036958193778993</v>
      </c>
      <c r="J57" s="215">
        <f>F57/(F57+F58)</f>
        <v>0.99349123864461097</v>
      </c>
    </row>
    <row r="58" spans="2:10">
      <c r="B58" s="201" t="s">
        <v>89</v>
      </c>
      <c r="C58" s="218"/>
      <c r="D58" s="218"/>
      <c r="E58" s="204" t="s">
        <v>148</v>
      </c>
      <c r="F58" s="205">
        <v>0.26059100627899201</v>
      </c>
      <c r="G58" s="205">
        <v>1.244712710380556</v>
      </c>
      <c r="H58" s="205">
        <v>1.094453036785124E-2</v>
      </c>
      <c r="I58" s="215"/>
      <c r="J58" s="215"/>
    </row>
    <row r="59" spans="2:10">
      <c r="B59" s="201" t="s">
        <v>61</v>
      </c>
      <c r="C59" s="216" t="s">
        <v>178</v>
      </c>
      <c r="D59" s="203"/>
      <c r="E59" s="204" t="s">
        <v>57</v>
      </c>
      <c r="F59" s="205">
        <v>84.253613281249997</v>
      </c>
      <c r="G59" s="205">
        <v>93.734550476074403</v>
      </c>
      <c r="H59" s="205">
        <v>74.791748046875199</v>
      </c>
      <c r="I59" s="206"/>
      <c r="J59" s="206"/>
    </row>
    <row r="60" spans="2:10">
      <c r="B60" s="201" t="s">
        <v>43</v>
      </c>
      <c r="C60" s="219"/>
      <c r="D60" s="203"/>
      <c r="E60" s="204" t="s">
        <v>39</v>
      </c>
      <c r="F60" s="205">
        <v>129.35333251953119</v>
      </c>
      <c r="G60" s="205">
        <v>141.20249938964841</v>
      </c>
      <c r="H60" s="205">
        <v>117.5339355468752</v>
      </c>
      <c r="I60" s="206"/>
      <c r="J60" s="206"/>
    </row>
    <row r="61" spans="2:10" hidden="1">
      <c r="B61" s="201"/>
      <c r="C61" s="219"/>
      <c r="D61" s="208" t="s">
        <v>101</v>
      </c>
      <c r="E61" s="209" t="s">
        <v>102</v>
      </c>
      <c r="F61" s="210"/>
      <c r="G61" s="211"/>
      <c r="H61" s="211"/>
      <c r="I61" s="206">
        <f>SUM(F61:F62)</f>
        <v>0</v>
      </c>
      <c r="J61" s="206" t="e">
        <f>F61/(F61+F62)</f>
        <v>#DIV/0!</v>
      </c>
    </row>
    <row r="62" spans="2:10" hidden="1">
      <c r="B62" s="201"/>
      <c r="C62" s="219"/>
      <c r="D62" s="208"/>
      <c r="E62" s="209" t="s">
        <v>103</v>
      </c>
      <c r="F62" s="210"/>
      <c r="G62" s="211"/>
      <c r="H62" s="211"/>
      <c r="I62" s="206"/>
      <c r="J62" s="206"/>
    </row>
    <row r="63" spans="2:10" hidden="1">
      <c r="B63" s="201"/>
      <c r="C63" s="219"/>
      <c r="D63" s="208" t="s">
        <v>25</v>
      </c>
      <c r="E63" s="209" t="s">
        <v>104</v>
      </c>
      <c r="F63" s="210"/>
      <c r="G63" s="211"/>
      <c r="H63" s="211"/>
      <c r="I63" s="206">
        <f>SUM(F63:F64)</f>
        <v>0</v>
      </c>
      <c r="J63" s="206" t="e">
        <f>F63/(F63+F64)</f>
        <v>#DIV/0!</v>
      </c>
    </row>
    <row r="64" spans="2:10" hidden="1">
      <c r="B64" s="201"/>
      <c r="C64" s="219"/>
      <c r="D64" s="208"/>
      <c r="E64" s="209" t="s">
        <v>105</v>
      </c>
      <c r="F64" s="210"/>
      <c r="G64" s="211"/>
      <c r="H64" s="211"/>
      <c r="I64" s="206"/>
      <c r="J64" s="206"/>
    </row>
    <row r="65" spans="2:10" hidden="1">
      <c r="B65" s="201"/>
      <c r="C65" s="219"/>
      <c r="D65" s="208" t="s">
        <v>106</v>
      </c>
      <c r="E65" s="209" t="s">
        <v>107</v>
      </c>
      <c r="F65" s="210"/>
      <c r="G65" s="210"/>
      <c r="H65" s="210"/>
      <c r="I65" s="206">
        <f>SUM(F65:F66)</f>
        <v>0</v>
      </c>
      <c r="J65" s="206" t="e">
        <f>F65/(F65+F66)</f>
        <v>#DIV/0!</v>
      </c>
    </row>
    <row r="66" spans="2:10" hidden="1">
      <c r="B66" s="201"/>
      <c r="C66" s="219"/>
      <c r="D66" s="208"/>
      <c r="E66" s="209" t="s">
        <v>108</v>
      </c>
      <c r="F66" s="210"/>
      <c r="G66" s="210"/>
      <c r="H66" s="210"/>
      <c r="I66" s="206"/>
      <c r="J66" s="206"/>
    </row>
    <row r="67" spans="2:10" hidden="1">
      <c r="B67" s="201"/>
      <c r="C67" s="219"/>
      <c r="D67" s="208" t="s">
        <v>28</v>
      </c>
      <c r="E67" s="209" t="s">
        <v>109</v>
      </c>
      <c r="F67" s="212"/>
      <c r="G67" s="212"/>
      <c r="H67" s="212"/>
      <c r="I67" s="206">
        <f>SUM(F67:F68)</f>
        <v>0</v>
      </c>
      <c r="J67" s="206" t="e">
        <f>F67/(F67+F68)</f>
        <v>#DIV/0!</v>
      </c>
    </row>
    <row r="68" spans="2:10" hidden="1">
      <c r="B68" s="201"/>
      <c r="C68" s="219"/>
      <c r="D68" s="208"/>
      <c r="E68" s="209" t="s">
        <v>110</v>
      </c>
      <c r="F68" s="212"/>
      <c r="G68" s="212"/>
      <c r="H68" s="212"/>
      <c r="I68" s="206"/>
      <c r="J68" s="206"/>
    </row>
    <row r="69" spans="2:10">
      <c r="B69" s="201" t="s">
        <v>76</v>
      </c>
      <c r="C69" s="219"/>
      <c r="D69" s="214" t="s">
        <v>32</v>
      </c>
      <c r="E69" s="204" t="s">
        <v>142</v>
      </c>
      <c r="F69" s="205">
        <v>0</v>
      </c>
      <c r="G69" s="205">
        <v>0.82283240556716797</v>
      </c>
      <c r="H69" s="205">
        <v>0</v>
      </c>
      <c r="I69" s="215">
        <f>SUM(F69:F70)</f>
        <v>95.150024414062599</v>
      </c>
      <c r="J69" s="215">
        <f>F69/(F69+F70)</f>
        <v>0</v>
      </c>
    </row>
    <row r="70" spans="2:10">
      <c r="B70" s="201" t="s">
        <v>76</v>
      </c>
      <c r="C70" s="219"/>
      <c r="D70" s="214"/>
      <c r="E70" s="204" t="s">
        <v>143</v>
      </c>
      <c r="F70" s="205">
        <v>95.150024414062599</v>
      </c>
      <c r="G70" s="205">
        <v>105.2307205200196</v>
      </c>
      <c r="H70" s="205">
        <v>85.090881347656406</v>
      </c>
      <c r="I70" s="215"/>
      <c r="J70" s="215"/>
    </row>
    <row r="71" spans="2:10">
      <c r="B71" s="201" t="s">
        <v>90</v>
      </c>
      <c r="C71" s="219"/>
      <c r="D71" s="216" t="s">
        <v>144</v>
      </c>
      <c r="E71" s="204" t="s">
        <v>147</v>
      </c>
      <c r="F71" s="205">
        <v>48.811764526367199</v>
      </c>
      <c r="G71" s="205">
        <v>56.243175506591598</v>
      </c>
      <c r="H71" s="205">
        <v>41.392066955566399</v>
      </c>
      <c r="I71" s="215">
        <f>SUM(F71:F72)</f>
        <v>48.811764526367199</v>
      </c>
      <c r="J71" s="215">
        <f>F71/(F71+F72)</f>
        <v>1</v>
      </c>
    </row>
    <row r="72" spans="2:10">
      <c r="B72" s="201" t="s">
        <v>90</v>
      </c>
      <c r="C72" s="218"/>
      <c r="D72" s="218"/>
      <c r="E72" s="204" t="s">
        <v>148</v>
      </c>
      <c r="F72" s="205">
        <v>0</v>
      </c>
      <c r="G72" s="205">
        <v>0.876492619514464</v>
      </c>
      <c r="H72" s="205">
        <v>0</v>
      </c>
      <c r="I72" s="215"/>
      <c r="J72" s="215"/>
    </row>
    <row r="73" spans="2:10">
      <c r="B73" s="201" t="s">
        <v>62</v>
      </c>
      <c r="C73" s="216" t="s">
        <v>179</v>
      </c>
      <c r="D73" s="203"/>
      <c r="E73" s="204" t="s">
        <v>57</v>
      </c>
      <c r="F73" s="205">
        <v>103.40031738281259</v>
      </c>
      <c r="G73" s="205">
        <v>113.7948303222656</v>
      </c>
      <c r="H73" s="205">
        <v>93.028732299804801</v>
      </c>
      <c r="I73" s="206"/>
      <c r="J73" s="206"/>
    </row>
    <row r="74" spans="2:10">
      <c r="B74" s="201" t="s">
        <v>44</v>
      </c>
      <c r="C74" s="219"/>
      <c r="D74" s="203"/>
      <c r="E74" s="204" t="s">
        <v>39</v>
      </c>
      <c r="F74" s="205">
        <v>152.64300537109381</v>
      </c>
      <c r="G74" s="205">
        <v>165.8455352783204</v>
      </c>
      <c r="H74" s="205">
        <v>139.47740173339841</v>
      </c>
      <c r="I74" s="206"/>
      <c r="J74" s="206"/>
    </row>
    <row r="75" spans="2:10" hidden="1">
      <c r="B75" s="201"/>
      <c r="C75" s="219"/>
      <c r="D75" s="208" t="s">
        <v>101</v>
      </c>
      <c r="E75" s="209" t="s">
        <v>102</v>
      </c>
      <c r="F75" s="210"/>
      <c r="G75" s="211"/>
      <c r="H75" s="211"/>
      <c r="I75" s="206">
        <f>SUM(F75:F76)</f>
        <v>0</v>
      </c>
      <c r="J75" s="206" t="e">
        <f>F75/(F75+F76)</f>
        <v>#DIV/0!</v>
      </c>
    </row>
    <row r="76" spans="2:10" hidden="1">
      <c r="B76" s="201"/>
      <c r="C76" s="219"/>
      <c r="D76" s="208"/>
      <c r="E76" s="209" t="s">
        <v>103</v>
      </c>
      <c r="F76" s="210"/>
      <c r="G76" s="211"/>
      <c r="H76" s="211"/>
      <c r="I76" s="206"/>
      <c r="J76" s="206"/>
    </row>
    <row r="77" spans="2:10" hidden="1">
      <c r="B77" s="201"/>
      <c r="C77" s="219"/>
      <c r="D77" s="208" t="s">
        <v>25</v>
      </c>
      <c r="E77" s="209" t="s">
        <v>104</v>
      </c>
      <c r="F77" s="210"/>
      <c r="G77" s="211"/>
      <c r="H77" s="211"/>
      <c r="I77" s="206">
        <f>SUM(F77:F78)</f>
        <v>0</v>
      </c>
      <c r="J77" s="206" t="e">
        <f>F77/(F77+F78)</f>
        <v>#DIV/0!</v>
      </c>
    </row>
    <row r="78" spans="2:10" hidden="1">
      <c r="B78" s="201"/>
      <c r="C78" s="219"/>
      <c r="D78" s="208"/>
      <c r="E78" s="209" t="s">
        <v>105</v>
      </c>
      <c r="F78" s="210"/>
      <c r="G78" s="211"/>
      <c r="H78" s="211"/>
      <c r="I78" s="206"/>
      <c r="J78" s="206"/>
    </row>
    <row r="79" spans="2:10" hidden="1">
      <c r="B79" s="201"/>
      <c r="C79" s="219"/>
      <c r="D79" s="208" t="s">
        <v>106</v>
      </c>
      <c r="E79" s="209" t="s">
        <v>107</v>
      </c>
      <c r="F79" s="210"/>
      <c r="G79" s="210"/>
      <c r="H79" s="210"/>
      <c r="I79" s="206">
        <f>SUM(F79:F80)</f>
        <v>0</v>
      </c>
      <c r="J79" s="206" t="e">
        <f>F79/(F79+F80)</f>
        <v>#DIV/0!</v>
      </c>
    </row>
    <row r="80" spans="2:10" hidden="1">
      <c r="B80" s="201"/>
      <c r="C80" s="219"/>
      <c r="D80" s="208"/>
      <c r="E80" s="209" t="s">
        <v>108</v>
      </c>
      <c r="F80" s="210"/>
      <c r="G80" s="210"/>
      <c r="H80" s="210"/>
      <c r="I80" s="206"/>
      <c r="J80" s="206"/>
    </row>
    <row r="81" spans="2:10" hidden="1">
      <c r="B81" s="201"/>
      <c r="C81" s="219"/>
      <c r="D81" s="208" t="s">
        <v>28</v>
      </c>
      <c r="E81" s="209" t="s">
        <v>109</v>
      </c>
      <c r="F81" s="212"/>
      <c r="G81" s="212"/>
      <c r="H81" s="212"/>
      <c r="I81" s="206">
        <f>SUM(F81:F82)</f>
        <v>0</v>
      </c>
      <c r="J81" s="206" t="e">
        <f>F81/(F81+F82)</f>
        <v>#DIV/0!</v>
      </c>
    </row>
    <row r="82" spans="2:10" hidden="1">
      <c r="B82" s="201"/>
      <c r="C82" s="219"/>
      <c r="D82" s="208"/>
      <c r="E82" s="209" t="s">
        <v>110</v>
      </c>
      <c r="F82" s="212"/>
      <c r="G82" s="212"/>
      <c r="H82" s="212"/>
      <c r="I82" s="206"/>
      <c r="J82" s="206"/>
    </row>
    <row r="83" spans="2:10">
      <c r="B83" s="201" t="s">
        <v>77</v>
      </c>
      <c r="C83" s="219"/>
      <c r="D83" s="214" t="s">
        <v>32</v>
      </c>
      <c r="E83" s="204" t="s">
        <v>142</v>
      </c>
      <c r="F83" s="205">
        <v>0.53957262039184595</v>
      </c>
      <c r="G83" s="205">
        <v>1.7284693717956561</v>
      </c>
      <c r="H83" s="205">
        <v>8.17412734031676E-2</v>
      </c>
      <c r="I83" s="215">
        <f>SUM(F83:F84)</f>
        <v>104.18554430007944</v>
      </c>
      <c r="J83" s="215">
        <f>F83/(F83+F84)</f>
        <v>5.1789585975358246E-3</v>
      </c>
    </row>
    <row r="84" spans="2:10">
      <c r="B84" s="201" t="s">
        <v>77</v>
      </c>
      <c r="C84" s="219"/>
      <c r="D84" s="214"/>
      <c r="E84" s="204" t="s">
        <v>143</v>
      </c>
      <c r="F84" s="205">
        <v>103.64597167968759</v>
      </c>
      <c r="G84" s="205">
        <v>114.07891845703119</v>
      </c>
      <c r="H84" s="205">
        <v>93.236106872558395</v>
      </c>
      <c r="I84" s="215"/>
      <c r="J84" s="215"/>
    </row>
    <row r="85" spans="2:10">
      <c r="B85" s="201" t="s">
        <v>91</v>
      </c>
      <c r="C85" s="219"/>
      <c r="D85" s="216" t="s">
        <v>144</v>
      </c>
      <c r="E85" s="204" t="s">
        <v>147</v>
      </c>
      <c r="F85" s="205">
        <v>46.564630126953197</v>
      </c>
      <c r="G85" s="205">
        <v>53.5904121398924</v>
      </c>
      <c r="H85" s="205">
        <v>39.54932022094728</v>
      </c>
      <c r="I85" s="215">
        <f>SUM(F85:F86)</f>
        <v>47.387217044830393</v>
      </c>
      <c r="J85" s="215">
        <f>F85/(F85+F86)</f>
        <v>0.98264116423846981</v>
      </c>
    </row>
    <row r="86" spans="2:10">
      <c r="B86" s="201" t="s">
        <v>91</v>
      </c>
      <c r="C86" s="218"/>
      <c r="D86" s="218"/>
      <c r="E86" s="204" t="s">
        <v>148</v>
      </c>
      <c r="F86" s="205">
        <v>0.82258691787719795</v>
      </c>
      <c r="G86" s="205">
        <v>2.1804440021514879</v>
      </c>
      <c r="H86" s="205">
        <v>0.19521427154540999</v>
      </c>
      <c r="I86" s="215"/>
      <c r="J86" s="215"/>
    </row>
    <row r="87" spans="2:10">
      <c r="B87" s="201" t="s">
        <v>63</v>
      </c>
      <c r="C87" s="216" t="s">
        <v>180</v>
      </c>
      <c r="D87" s="203"/>
      <c r="E87" s="204" t="s">
        <v>57</v>
      </c>
      <c r="F87" s="205">
        <v>89.70166015625</v>
      </c>
      <c r="G87" s="205">
        <v>99.464401245117202</v>
      </c>
      <c r="H87" s="205">
        <v>79.959121704101605</v>
      </c>
      <c r="I87" s="206"/>
      <c r="J87" s="206"/>
    </row>
    <row r="88" spans="2:10">
      <c r="B88" s="201" t="s">
        <v>45</v>
      </c>
      <c r="C88" s="219"/>
      <c r="D88" s="203"/>
      <c r="E88" s="204" t="s">
        <v>39</v>
      </c>
      <c r="F88" s="205">
        <v>122.40781250000001</v>
      </c>
      <c r="G88" s="205">
        <v>133.52337646484361</v>
      </c>
      <c r="H88" s="205">
        <v>111.3184280395508</v>
      </c>
      <c r="I88" s="206"/>
      <c r="J88" s="206"/>
    </row>
    <row r="89" spans="2:10" hidden="1">
      <c r="B89" s="201"/>
      <c r="C89" s="219"/>
      <c r="D89" s="208" t="s">
        <v>101</v>
      </c>
      <c r="E89" s="209" t="s">
        <v>102</v>
      </c>
      <c r="F89" s="210"/>
      <c r="G89" s="211"/>
      <c r="H89" s="211"/>
      <c r="I89" s="206">
        <f>SUM(F89:F90)</f>
        <v>0</v>
      </c>
      <c r="J89" s="206" t="e">
        <f>F89/(F89+F90)</f>
        <v>#DIV/0!</v>
      </c>
    </row>
    <row r="90" spans="2:10" hidden="1">
      <c r="B90" s="201"/>
      <c r="C90" s="219"/>
      <c r="D90" s="208"/>
      <c r="E90" s="209" t="s">
        <v>103</v>
      </c>
      <c r="F90" s="210"/>
      <c r="G90" s="211"/>
      <c r="H90" s="211"/>
      <c r="I90" s="206"/>
      <c r="J90" s="206"/>
    </row>
    <row r="91" spans="2:10" hidden="1">
      <c r="B91" s="201"/>
      <c r="C91" s="219"/>
      <c r="D91" s="208" t="s">
        <v>25</v>
      </c>
      <c r="E91" s="209" t="s">
        <v>104</v>
      </c>
      <c r="F91" s="210"/>
      <c r="G91" s="211"/>
      <c r="H91" s="211"/>
      <c r="I91" s="206">
        <f>SUM(F91:F92)</f>
        <v>0</v>
      </c>
      <c r="J91" s="206" t="e">
        <f>F91/(F91+F92)</f>
        <v>#DIV/0!</v>
      </c>
    </row>
    <row r="92" spans="2:10" hidden="1">
      <c r="B92" s="201"/>
      <c r="C92" s="219"/>
      <c r="D92" s="208"/>
      <c r="E92" s="209" t="s">
        <v>105</v>
      </c>
      <c r="F92" s="210"/>
      <c r="G92" s="211"/>
      <c r="H92" s="211"/>
      <c r="I92" s="206"/>
      <c r="J92" s="206"/>
    </row>
    <row r="93" spans="2:10" hidden="1">
      <c r="B93" s="201"/>
      <c r="C93" s="219"/>
      <c r="D93" s="208" t="s">
        <v>106</v>
      </c>
      <c r="E93" s="209" t="s">
        <v>107</v>
      </c>
      <c r="F93" s="210"/>
      <c r="G93" s="210"/>
      <c r="H93" s="210"/>
      <c r="I93" s="206">
        <f>SUM(F93:F94)</f>
        <v>0</v>
      </c>
      <c r="J93" s="206" t="e">
        <f>F93/(F93+F94)</f>
        <v>#DIV/0!</v>
      </c>
    </row>
    <row r="94" spans="2:10" hidden="1">
      <c r="B94" s="201"/>
      <c r="C94" s="219"/>
      <c r="D94" s="208"/>
      <c r="E94" s="209" t="s">
        <v>108</v>
      </c>
      <c r="F94" s="210"/>
      <c r="G94" s="210"/>
      <c r="H94" s="210"/>
      <c r="I94" s="206"/>
      <c r="J94" s="206"/>
    </row>
    <row r="95" spans="2:10" hidden="1">
      <c r="B95" s="201"/>
      <c r="C95" s="219"/>
      <c r="D95" s="208" t="s">
        <v>28</v>
      </c>
      <c r="E95" s="209" t="s">
        <v>109</v>
      </c>
      <c r="F95" s="212"/>
      <c r="G95" s="212"/>
      <c r="H95" s="212"/>
      <c r="I95" s="206">
        <f>SUM(F95:F96)</f>
        <v>0</v>
      </c>
      <c r="J95" s="206" t="e">
        <f>F95/(F95+F96)</f>
        <v>#DIV/0!</v>
      </c>
    </row>
    <row r="96" spans="2:10" hidden="1">
      <c r="B96" s="201"/>
      <c r="C96" s="219"/>
      <c r="D96" s="208"/>
      <c r="E96" s="209" t="s">
        <v>110</v>
      </c>
      <c r="F96" s="212"/>
      <c r="G96" s="212"/>
      <c r="H96" s="212"/>
      <c r="I96" s="206"/>
      <c r="J96" s="206"/>
    </row>
    <row r="97" spans="2:10">
      <c r="B97" s="201" t="s">
        <v>78</v>
      </c>
      <c r="C97" s="219"/>
      <c r="D97" s="214" t="s">
        <v>32</v>
      </c>
      <c r="E97" s="204" t="s">
        <v>142</v>
      </c>
      <c r="F97" s="205">
        <v>0.27049186229705802</v>
      </c>
      <c r="G97" s="205">
        <v>1.292009472846984</v>
      </c>
      <c r="H97" s="205">
        <v>1.1360345408320441E-2</v>
      </c>
      <c r="I97" s="215">
        <f>SUM(F97:F98)</f>
        <v>82.949239420890862</v>
      </c>
      <c r="J97" s="215">
        <f>F97/(F97+F98)</f>
        <v>3.2609323989646411E-3</v>
      </c>
    </row>
    <row r="98" spans="2:10">
      <c r="B98" s="201" t="s">
        <v>78</v>
      </c>
      <c r="C98" s="219"/>
      <c r="D98" s="214"/>
      <c r="E98" s="204" t="s">
        <v>143</v>
      </c>
      <c r="F98" s="205">
        <v>82.678747558593798</v>
      </c>
      <c r="G98" s="205">
        <v>91.997634887695199</v>
      </c>
      <c r="H98" s="205">
        <v>73.378273010254006</v>
      </c>
      <c r="I98" s="215"/>
      <c r="J98" s="215"/>
    </row>
    <row r="99" spans="2:10">
      <c r="B99" s="201" t="s">
        <v>92</v>
      </c>
      <c r="C99" s="219"/>
      <c r="D99" s="216" t="s">
        <v>144</v>
      </c>
      <c r="E99" s="204" t="s">
        <v>147</v>
      </c>
      <c r="F99" s="205">
        <v>39.940060424804599</v>
      </c>
      <c r="G99" s="205">
        <v>46.379268646240398</v>
      </c>
      <c r="H99" s="205">
        <v>33.509651184082038</v>
      </c>
      <c r="I99" s="215">
        <f>SUM(F99:F100)</f>
        <v>39.940060424804599</v>
      </c>
      <c r="J99" s="215">
        <f>F99/(F99+F100)</f>
        <v>1</v>
      </c>
    </row>
    <row r="100" spans="2:10">
      <c r="B100" s="201" t="s">
        <v>92</v>
      </c>
      <c r="C100" s="218"/>
      <c r="D100" s="218"/>
      <c r="E100" s="204" t="s">
        <v>148</v>
      </c>
      <c r="F100" s="205">
        <v>0</v>
      </c>
      <c r="G100" s="205">
        <v>0.80516391992568803</v>
      </c>
      <c r="H100" s="205">
        <v>0</v>
      </c>
      <c r="I100" s="215"/>
      <c r="J100" s="215"/>
    </row>
    <row r="101" spans="2:10">
      <c r="B101" s="201" t="s">
        <v>64</v>
      </c>
      <c r="C101" s="216" t="s">
        <v>7</v>
      </c>
      <c r="D101" s="203"/>
      <c r="E101" s="204" t="s">
        <v>57</v>
      </c>
      <c r="F101" s="205">
        <v>0</v>
      </c>
      <c r="G101" s="205">
        <v>0.82591730356216397</v>
      </c>
      <c r="H101" s="205">
        <v>0</v>
      </c>
      <c r="I101" s="206"/>
      <c r="J101" s="206"/>
    </row>
    <row r="102" spans="2:10">
      <c r="B102" s="201" t="s">
        <v>46</v>
      </c>
      <c r="C102" s="219"/>
      <c r="D102" s="203"/>
      <c r="E102" s="204" t="s">
        <v>39</v>
      </c>
      <c r="F102" s="205">
        <v>0.25830240249633796</v>
      </c>
      <c r="G102" s="205">
        <v>1.23378014564514</v>
      </c>
      <c r="H102" s="205">
        <v>1.08484150841832E-2</v>
      </c>
      <c r="I102" s="206"/>
      <c r="J102" s="206"/>
    </row>
    <row r="103" spans="2:10" hidden="1">
      <c r="B103" s="201"/>
      <c r="C103" s="219"/>
      <c r="D103" s="208" t="s">
        <v>101</v>
      </c>
      <c r="E103" s="209" t="s">
        <v>102</v>
      </c>
      <c r="F103" s="210"/>
      <c r="G103" s="211"/>
      <c r="H103" s="211"/>
      <c r="I103" s="206">
        <f>SUM(F103:F104)</f>
        <v>0</v>
      </c>
      <c r="J103" s="206" t="e">
        <f>F103/(F103+F104)</f>
        <v>#DIV/0!</v>
      </c>
    </row>
    <row r="104" spans="2:10" hidden="1">
      <c r="B104" s="201"/>
      <c r="C104" s="219"/>
      <c r="D104" s="208"/>
      <c r="E104" s="209" t="s">
        <v>103</v>
      </c>
      <c r="F104" s="210"/>
      <c r="G104" s="211"/>
      <c r="H104" s="211"/>
      <c r="I104" s="206"/>
      <c r="J104" s="206"/>
    </row>
    <row r="105" spans="2:10" hidden="1">
      <c r="B105" s="201"/>
      <c r="C105" s="219"/>
      <c r="D105" s="208" t="s">
        <v>25</v>
      </c>
      <c r="E105" s="209" t="s">
        <v>104</v>
      </c>
      <c r="F105" s="210"/>
      <c r="G105" s="211"/>
      <c r="H105" s="211"/>
      <c r="I105" s="206">
        <f>SUM(F105:F106)</f>
        <v>0</v>
      </c>
      <c r="J105" s="206" t="e">
        <f>F105/(F105+F106)</f>
        <v>#DIV/0!</v>
      </c>
    </row>
    <row r="106" spans="2:10" hidden="1">
      <c r="B106" s="201"/>
      <c r="C106" s="219"/>
      <c r="D106" s="208"/>
      <c r="E106" s="209" t="s">
        <v>105</v>
      </c>
      <c r="F106" s="210"/>
      <c r="G106" s="211"/>
      <c r="H106" s="211"/>
      <c r="I106" s="206"/>
      <c r="J106" s="206"/>
    </row>
    <row r="107" spans="2:10" hidden="1">
      <c r="B107" s="201"/>
      <c r="C107" s="219"/>
      <c r="D107" s="208" t="s">
        <v>106</v>
      </c>
      <c r="E107" s="209" t="s">
        <v>107</v>
      </c>
      <c r="F107" s="210"/>
      <c r="G107" s="210"/>
      <c r="H107" s="210"/>
      <c r="I107" s="206">
        <f>SUM(F107:F108)</f>
        <v>0</v>
      </c>
      <c r="J107" s="206" t="e">
        <f>F107/(F107+F108)</f>
        <v>#DIV/0!</v>
      </c>
    </row>
    <row r="108" spans="2:10" hidden="1">
      <c r="B108" s="201"/>
      <c r="C108" s="219"/>
      <c r="D108" s="208"/>
      <c r="E108" s="209" t="s">
        <v>108</v>
      </c>
      <c r="F108" s="210"/>
      <c r="G108" s="210"/>
      <c r="H108" s="210"/>
      <c r="I108" s="206"/>
      <c r="J108" s="206"/>
    </row>
    <row r="109" spans="2:10" hidden="1">
      <c r="B109" s="213"/>
      <c r="C109" s="219"/>
      <c r="D109" s="208" t="s">
        <v>28</v>
      </c>
      <c r="E109" s="209" t="s">
        <v>109</v>
      </c>
      <c r="F109" s="212"/>
      <c r="G109" s="212"/>
      <c r="H109" s="212"/>
      <c r="I109" s="206">
        <f>SUM(F109:F110)</f>
        <v>0</v>
      </c>
      <c r="J109" s="206" t="e">
        <f>F109/(F109+F110)</f>
        <v>#DIV/0!</v>
      </c>
    </row>
    <row r="110" spans="2:10" hidden="1">
      <c r="B110" s="201"/>
      <c r="C110" s="219"/>
      <c r="D110" s="208"/>
      <c r="E110" s="209" t="s">
        <v>110</v>
      </c>
      <c r="F110" s="212"/>
      <c r="G110" s="212"/>
      <c r="H110" s="212"/>
      <c r="I110" s="206"/>
      <c r="J110" s="206"/>
    </row>
    <row r="111" spans="2:10">
      <c r="B111" s="201" t="s">
        <v>79</v>
      </c>
      <c r="C111" s="219"/>
      <c r="D111" s="214" t="s">
        <v>32</v>
      </c>
      <c r="E111" s="204" t="s">
        <v>142</v>
      </c>
      <c r="F111" s="205">
        <v>0</v>
      </c>
      <c r="G111" s="205">
        <v>0.79818958044052002</v>
      </c>
      <c r="H111" s="205">
        <v>0</v>
      </c>
      <c r="I111" s="215">
        <f>SUM(F111:F112)</f>
        <v>0</v>
      </c>
      <c r="J111" s="215" t="e">
        <f>F111/(F111+F112)</f>
        <v>#DIV/0!</v>
      </c>
    </row>
    <row r="112" spans="2:10">
      <c r="B112" s="201" t="s">
        <v>79</v>
      </c>
      <c r="C112" s="219"/>
      <c r="D112" s="214"/>
      <c r="E112" s="204" t="s">
        <v>143</v>
      </c>
      <c r="F112" s="205">
        <v>0</v>
      </c>
      <c r="G112" s="205">
        <v>0.79818958044052002</v>
      </c>
      <c r="H112" s="205">
        <v>0</v>
      </c>
      <c r="I112" s="215"/>
      <c r="J112" s="215"/>
    </row>
    <row r="113" spans="2:10">
      <c r="B113" s="201" t="s">
        <v>93</v>
      </c>
      <c r="C113" s="219"/>
      <c r="D113" s="216" t="s">
        <v>144</v>
      </c>
      <c r="E113" s="204" t="s">
        <v>147</v>
      </c>
      <c r="F113" s="205">
        <v>0</v>
      </c>
      <c r="G113" s="205">
        <v>0.80268847942352395</v>
      </c>
      <c r="H113" s="205">
        <v>0</v>
      </c>
      <c r="I113" s="215">
        <f>SUM(F113:F114)</f>
        <v>0.53582487106323196</v>
      </c>
      <c r="J113" s="215">
        <f>F113/(F113+F114)</f>
        <v>0</v>
      </c>
    </row>
    <row r="114" spans="2:10">
      <c r="B114" s="201" t="s">
        <v>93</v>
      </c>
      <c r="C114" s="218"/>
      <c r="D114" s="218"/>
      <c r="E114" s="204" t="s">
        <v>148</v>
      </c>
      <c r="F114" s="205">
        <v>0.53582487106323196</v>
      </c>
      <c r="G114" s="205">
        <v>1.7164626121521001</v>
      </c>
      <c r="H114" s="205">
        <v>8.1173554062843198E-2</v>
      </c>
      <c r="I114" s="215"/>
      <c r="J114" s="215"/>
    </row>
    <row r="115" spans="2:10" hidden="1">
      <c r="B115" s="201" t="s">
        <v>65</v>
      </c>
      <c r="C115" s="216"/>
      <c r="D115" s="203"/>
      <c r="E115" s="204" t="s">
        <v>57</v>
      </c>
      <c r="F115" s="205"/>
      <c r="G115" s="205"/>
      <c r="H115" s="205"/>
      <c r="I115" s="206"/>
      <c r="J115" s="206"/>
    </row>
    <row r="116" spans="2:10" hidden="1">
      <c r="B116" s="201" t="s">
        <v>48</v>
      </c>
      <c r="C116" s="219"/>
      <c r="D116" s="203"/>
      <c r="E116" s="204" t="s">
        <v>39</v>
      </c>
      <c r="F116" s="205"/>
      <c r="G116" s="205"/>
      <c r="H116" s="205"/>
      <c r="I116" s="206"/>
      <c r="J116" s="206"/>
    </row>
    <row r="117" spans="2:10" hidden="1">
      <c r="B117" s="201"/>
      <c r="C117" s="219"/>
      <c r="D117" s="208" t="s">
        <v>101</v>
      </c>
      <c r="E117" s="209" t="s">
        <v>102</v>
      </c>
      <c r="F117" s="210"/>
      <c r="G117" s="211"/>
      <c r="H117" s="211"/>
      <c r="I117" s="206">
        <f>SUM(F117:F118)</f>
        <v>0</v>
      </c>
      <c r="J117" s="206" t="e">
        <f>F117/(F117+F118)</f>
        <v>#DIV/0!</v>
      </c>
    </row>
    <row r="118" spans="2:10" hidden="1">
      <c r="B118" s="201"/>
      <c r="C118" s="219"/>
      <c r="D118" s="208"/>
      <c r="E118" s="209" t="s">
        <v>103</v>
      </c>
      <c r="F118" s="210"/>
      <c r="G118" s="211"/>
      <c r="H118" s="211"/>
      <c r="I118" s="206"/>
      <c r="J118" s="206"/>
    </row>
    <row r="119" spans="2:10" hidden="1">
      <c r="B119" s="201"/>
      <c r="C119" s="219"/>
      <c r="D119" s="208" t="s">
        <v>25</v>
      </c>
      <c r="E119" s="209" t="s">
        <v>104</v>
      </c>
      <c r="F119" s="210"/>
      <c r="G119" s="211"/>
      <c r="H119" s="211"/>
      <c r="I119" s="206">
        <f>SUM(F119:F120)</f>
        <v>0</v>
      </c>
      <c r="J119" s="206" t="e">
        <f>F119/(F119+F120)</f>
        <v>#DIV/0!</v>
      </c>
    </row>
    <row r="120" spans="2:10" hidden="1">
      <c r="B120" s="201"/>
      <c r="C120" s="219"/>
      <c r="D120" s="208"/>
      <c r="E120" s="209" t="s">
        <v>105</v>
      </c>
      <c r="F120" s="210"/>
      <c r="G120" s="211"/>
      <c r="H120" s="211"/>
      <c r="I120" s="206"/>
      <c r="J120" s="206"/>
    </row>
    <row r="121" spans="2:10" hidden="1">
      <c r="B121" s="201"/>
      <c r="C121" s="219"/>
      <c r="D121" s="208" t="s">
        <v>106</v>
      </c>
      <c r="E121" s="209" t="s">
        <v>107</v>
      </c>
      <c r="F121" s="210"/>
      <c r="G121" s="210"/>
      <c r="H121" s="210"/>
      <c r="I121" s="206">
        <f>SUM(F121:F122)</f>
        <v>0</v>
      </c>
      <c r="J121" s="206" t="e">
        <f>F121/(F121+F122)</f>
        <v>#DIV/0!</v>
      </c>
    </row>
    <row r="122" spans="2:10" hidden="1">
      <c r="B122" s="201"/>
      <c r="C122" s="219"/>
      <c r="D122" s="208"/>
      <c r="E122" s="209" t="s">
        <v>108</v>
      </c>
      <c r="F122" s="210"/>
      <c r="G122" s="210"/>
      <c r="H122" s="210"/>
      <c r="I122" s="206"/>
      <c r="J122" s="206"/>
    </row>
    <row r="123" spans="2:10" hidden="1">
      <c r="B123" s="201"/>
      <c r="C123" s="219"/>
      <c r="D123" s="208" t="s">
        <v>28</v>
      </c>
      <c r="E123" s="209" t="s">
        <v>109</v>
      </c>
      <c r="F123" s="212"/>
      <c r="G123" s="212"/>
      <c r="H123" s="212"/>
      <c r="I123" s="206">
        <f>SUM(F123:F124)</f>
        <v>0</v>
      </c>
      <c r="J123" s="206" t="e">
        <f>F123/(F123+F124)</f>
        <v>#DIV/0!</v>
      </c>
    </row>
    <row r="124" spans="2:10" hidden="1">
      <c r="B124" s="201"/>
      <c r="C124" s="219"/>
      <c r="D124" s="208"/>
      <c r="E124" s="209" t="s">
        <v>110</v>
      </c>
      <c r="F124" s="212"/>
      <c r="G124" s="212"/>
      <c r="H124" s="212"/>
      <c r="I124" s="206"/>
      <c r="J124" s="206"/>
    </row>
    <row r="125" spans="2:10" hidden="1">
      <c r="B125" s="213" t="s">
        <v>80</v>
      </c>
      <c r="C125" s="219"/>
      <c r="D125" s="214" t="s">
        <v>32</v>
      </c>
      <c r="E125" s="204" t="s">
        <v>142</v>
      </c>
      <c r="F125" s="205"/>
      <c r="G125" s="205"/>
      <c r="H125" s="205"/>
      <c r="I125" s="215">
        <f>SUM(F125:F126)</f>
        <v>0</v>
      </c>
      <c r="J125" s="215" t="e">
        <f>F125/(F125+F126)</f>
        <v>#DIV/0!</v>
      </c>
    </row>
    <row r="126" spans="2:10" hidden="1">
      <c r="B126" s="213" t="s">
        <v>80</v>
      </c>
      <c r="C126" s="219"/>
      <c r="D126" s="214"/>
      <c r="E126" s="204" t="s">
        <v>143</v>
      </c>
      <c r="F126" s="205"/>
      <c r="G126" s="205"/>
      <c r="H126" s="205"/>
      <c r="I126" s="215"/>
      <c r="J126" s="215"/>
    </row>
    <row r="127" spans="2:10" hidden="1">
      <c r="B127" s="213" t="s">
        <v>111</v>
      </c>
      <c r="C127" s="219"/>
      <c r="D127" s="216" t="s">
        <v>144</v>
      </c>
      <c r="E127" s="204" t="s">
        <v>147</v>
      </c>
      <c r="F127" s="205"/>
      <c r="G127" s="205"/>
      <c r="H127" s="205"/>
      <c r="I127" s="215">
        <f>SUM(F127:F128)</f>
        <v>0</v>
      </c>
      <c r="J127" s="215" t="e">
        <f>F127/(F127+F128)</f>
        <v>#DIV/0!</v>
      </c>
    </row>
    <row r="128" spans="2:10" hidden="1">
      <c r="B128" s="213" t="s">
        <v>111</v>
      </c>
      <c r="C128" s="218"/>
      <c r="D128" s="218"/>
      <c r="E128" s="204" t="s">
        <v>148</v>
      </c>
      <c r="F128" s="205"/>
      <c r="G128" s="205"/>
      <c r="H128" s="205"/>
      <c r="I128" s="215"/>
      <c r="J128" s="215"/>
    </row>
    <row r="129" spans="2:10" hidden="1">
      <c r="B129" s="213" t="s">
        <v>66</v>
      </c>
      <c r="C129" s="216"/>
      <c r="D129" s="203"/>
      <c r="E129" s="204" t="s">
        <v>57</v>
      </c>
      <c r="F129" s="205"/>
      <c r="G129" s="205"/>
      <c r="H129" s="205"/>
      <c r="I129" s="206"/>
      <c r="J129" s="206"/>
    </row>
    <row r="130" spans="2:10" hidden="1">
      <c r="B130" s="213" t="s">
        <v>49</v>
      </c>
      <c r="C130" s="219"/>
      <c r="D130" s="203"/>
      <c r="E130" s="204" t="s">
        <v>39</v>
      </c>
      <c r="F130" s="205"/>
      <c r="G130" s="205"/>
      <c r="H130" s="205"/>
      <c r="I130" s="206"/>
      <c r="J130" s="206"/>
    </row>
    <row r="131" spans="2:10" hidden="1">
      <c r="B131" s="213"/>
      <c r="C131" s="219"/>
      <c r="D131" s="208" t="s">
        <v>101</v>
      </c>
      <c r="E131" s="209" t="s">
        <v>102</v>
      </c>
      <c r="F131" s="210"/>
      <c r="G131" s="211"/>
      <c r="H131" s="211"/>
      <c r="I131" s="206">
        <f>SUM(F131:F132)</f>
        <v>0</v>
      </c>
      <c r="J131" s="206" t="e">
        <f>F131/(F131+F132)</f>
        <v>#DIV/0!</v>
      </c>
    </row>
    <row r="132" spans="2:10" hidden="1">
      <c r="B132" s="213"/>
      <c r="C132" s="219"/>
      <c r="D132" s="208"/>
      <c r="E132" s="209" t="s">
        <v>103</v>
      </c>
      <c r="F132" s="210"/>
      <c r="G132" s="211"/>
      <c r="H132" s="211"/>
      <c r="I132" s="206"/>
      <c r="J132" s="206"/>
    </row>
    <row r="133" spans="2:10" hidden="1">
      <c r="B133" s="213"/>
      <c r="C133" s="219"/>
      <c r="D133" s="208" t="s">
        <v>25</v>
      </c>
      <c r="E133" s="209" t="s">
        <v>104</v>
      </c>
      <c r="F133" s="210"/>
      <c r="G133" s="211"/>
      <c r="H133" s="211"/>
      <c r="I133" s="206">
        <f>SUM(F133:F134)</f>
        <v>0</v>
      </c>
      <c r="J133" s="206" t="e">
        <f>F133/(F133+F134)</f>
        <v>#DIV/0!</v>
      </c>
    </row>
    <row r="134" spans="2:10" hidden="1">
      <c r="B134" s="213"/>
      <c r="C134" s="219"/>
      <c r="D134" s="208"/>
      <c r="E134" s="209" t="s">
        <v>105</v>
      </c>
      <c r="F134" s="210"/>
      <c r="G134" s="211"/>
      <c r="H134" s="211"/>
      <c r="I134" s="206"/>
      <c r="J134" s="206"/>
    </row>
    <row r="135" spans="2:10" hidden="1">
      <c r="B135" s="201"/>
      <c r="C135" s="219"/>
      <c r="D135" s="208" t="s">
        <v>106</v>
      </c>
      <c r="E135" s="209" t="s">
        <v>107</v>
      </c>
      <c r="F135" s="210"/>
      <c r="G135" s="210"/>
      <c r="H135" s="210"/>
      <c r="I135" s="206">
        <f>SUM(F135:F136)</f>
        <v>0</v>
      </c>
      <c r="J135" s="206" t="e">
        <f>F135/(F135+F136)</f>
        <v>#DIV/0!</v>
      </c>
    </row>
    <row r="136" spans="2:10" hidden="1">
      <c r="B136" s="201"/>
      <c r="C136" s="219"/>
      <c r="D136" s="208"/>
      <c r="E136" s="209" t="s">
        <v>108</v>
      </c>
      <c r="F136" s="210"/>
      <c r="G136" s="210"/>
      <c r="H136" s="210"/>
      <c r="I136" s="206"/>
      <c r="J136" s="206"/>
    </row>
    <row r="137" spans="2:10" hidden="1">
      <c r="B137" s="213"/>
      <c r="C137" s="219"/>
      <c r="D137" s="208" t="s">
        <v>28</v>
      </c>
      <c r="E137" s="209" t="s">
        <v>109</v>
      </c>
      <c r="F137" s="212"/>
      <c r="G137" s="212"/>
      <c r="H137" s="212"/>
      <c r="I137" s="206">
        <f>SUM(F137:F138)</f>
        <v>0</v>
      </c>
      <c r="J137" s="206" t="e">
        <f>F137/(F137+F138)</f>
        <v>#DIV/0!</v>
      </c>
    </row>
    <row r="138" spans="2:10" hidden="1">
      <c r="B138" s="213"/>
      <c r="C138" s="219"/>
      <c r="D138" s="208"/>
      <c r="E138" s="209" t="s">
        <v>110</v>
      </c>
      <c r="F138" s="212"/>
      <c r="G138" s="212"/>
      <c r="H138" s="212"/>
      <c r="I138" s="206"/>
      <c r="J138" s="206"/>
    </row>
    <row r="139" spans="2:10" hidden="1">
      <c r="B139" s="213" t="s">
        <v>81</v>
      </c>
      <c r="C139" s="219"/>
      <c r="D139" s="214" t="s">
        <v>32</v>
      </c>
      <c r="E139" s="204" t="s">
        <v>142</v>
      </c>
      <c r="F139" s="205"/>
      <c r="G139" s="205"/>
      <c r="H139" s="205"/>
      <c r="I139" s="215">
        <f>SUM(F139:F140)</f>
        <v>0</v>
      </c>
      <c r="J139" s="215" t="e">
        <f>F139/(F139+F140)</f>
        <v>#DIV/0!</v>
      </c>
    </row>
    <row r="140" spans="2:10" hidden="1">
      <c r="B140" s="213" t="s">
        <v>81</v>
      </c>
      <c r="C140" s="219"/>
      <c r="D140" s="214"/>
      <c r="E140" s="204" t="s">
        <v>143</v>
      </c>
      <c r="F140" s="205"/>
      <c r="G140" s="205"/>
      <c r="H140" s="205"/>
      <c r="I140" s="215"/>
      <c r="J140" s="215"/>
    </row>
    <row r="141" spans="2:10" hidden="1">
      <c r="B141" s="213" t="s">
        <v>112</v>
      </c>
      <c r="C141" s="219"/>
      <c r="D141" s="216" t="s">
        <v>144</v>
      </c>
      <c r="E141" s="204" t="s">
        <v>147</v>
      </c>
      <c r="F141" s="205"/>
      <c r="G141" s="205"/>
      <c r="H141" s="205"/>
      <c r="I141" s="215">
        <f>SUM(F141:F142)</f>
        <v>0</v>
      </c>
      <c r="J141" s="215" t="e">
        <f>F141/(F141+F142)</f>
        <v>#DIV/0!</v>
      </c>
    </row>
    <row r="142" spans="2:10" hidden="1">
      <c r="B142" s="213" t="s">
        <v>112</v>
      </c>
      <c r="C142" s="218"/>
      <c r="D142" s="218"/>
      <c r="E142" s="204" t="s">
        <v>148</v>
      </c>
      <c r="F142" s="205"/>
      <c r="G142" s="205"/>
      <c r="H142" s="205"/>
      <c r="I142" s="215"/>
      <c r="J142" s="215"/>
    </row>
    <row r="143" spans="2:10" hidden="1">
      <c r="B143" s="213" t="s">
        <v>67</v>
      </c>
      <c r="C143" s="216"/>
      <c r="D143" s="203"/>
      <c r="E143" s="204" t="s">
        <v>57</v>
      </c>
      <c r="F143" s="205"/>
      <c r="G143" s="205"/>
      <c r="H143" s="205"/>
      <c r="I143" s="206"/>
      <c r="J143" s="206"/>
    </row>
    <row r="144" spans="2:10" hidden="1">
      <c r="B144" s="213" t="s">
        <v>50</v>
      </c>
      <c r="C144" s="219"/>
      <c r="D144" s="203"/>
      <c r="E144" s="204" t="s">
        <v>39</v>
      </c>
      <c r="F144" s="205"/>
      <c r="G144" s="205"/>
      <c r="H144" s="205"/>
      <c r="I144" s="206"/>
      <c r="J144" s="206"/>
    </row>
    <row r="145" spans="2:10" hidden="1">
      <c r="B145" s="213"/>
      <c r="C145" s="219"/>
      <c r="D145" s="208" t="s">
        <v>101</v>
      </c>
      <c r="E145" s="209" t="s">
        <v>102</v>
      </c>
      <c r="F145" s="210"/>
      <c r="G145" s="211"/>
      <c r="H145" s="211"/>
      <c r="I145" s="206">
        <f>SUM(F145:F146)</f>
        <v>0</v>
      </c>
      <c r="J145" s="206" t="e">
        <f>F145/(F145+F146)</f>
        <v>#DIV/0!</v>
      </c>
    </row>
    <row r="146" spans="2:10" hidden="1">
      <c r="B146" s="213"/>
      <c r="C146" s="219"/>
      <c r="D146" s="208"/>
      <c r="E146" s="209" t="s">
        <v>103</v>
      </c>
      <c r="F146" s="210"/>
      <c r="G146" s="211"/>
      <c r="H146" s="211"/>
      <c r="I146" s="206"/>
      <c r="J146" s="206"/>
    </row>
    <row r="147" spans="2:10" hidden="1">
      <c r="B147" s="201"/>
      <c r="C147" s="219"/>
      <c r="D147" s="208" t="s">
        <v>25</v>
      </c>
      <c r="E147" s="209" t="s">
        <v>104</v>
      </c>
      <c r="F147" s="210"/>
      <c r="G147" s="211"/>
      <c r="H147" s="211"/>
      <c r="I147" s="206">
        <f>SUM(F147:F148)</f>
        <v>0</v>
      </c>
      <c r="J147" s="206" t="e">
        <f>F147/(F147+F148)</f>
        <v>#DIV/0!</v>
      </c>
    </row>
    <row r="148" spans="2:10" hidden="1">
      <c r="B148" s="201"/>
      <c r="C148" s="219"/>
      <c r="D148" s="208"/>
      <c r="E148" s="209" t="s">
        <v>105</v>
      </c>
      <c r="F148" s="210"/>
      <c r="G148" s="211"/>
      <c r="H148" s="211"/>
      <c r="I148" s="206"/>
      <c r="J148" s="206"/>
    </row>
    <row r="149" spans="2:10" hidden="1">
      <c r="B149" s="201"/>
      <c r="C149" s="219"/>
      <c r="D149" s="208" t="s">
        <v>106</v>
      </c>
      <c r="E149" s="209" t="s">
        <v>107</v>
      </c>
      <c r="F149" s="210"/>
      <c r="G149" s="210"/>
      <c r="H149" s="210"/>
      <c r="I149" s="206">
        <f>SUM(F149:F150)</f>
        <v>0</v>
      </c>
      <c r="J149" s="206" t="e">
        <f>F149/(F149+F150)</f>
        <v>#DIV/0!</v>
      </c>
    </row>
    <row r="150" spans="2:10" hidden="1">
      <c r="B150" s="201"/>
      <c r="C150" s="219"/>
      <c r="D150" s="208"/>
      <c r="E150" s="209" t="s">
        <v>108</v>
      </c>
      <c r="F150" s="210"/>
      <c r="G150" s="210"/>
      <c r="H150" s="210"/>
      <c r="I150" s="206"/>
      <c r="J150" s="206"/>
    </row>
    <row r="151" spans="2:10" hidden="1">
      <c r="B151" s="201"/>
      <c r="C151" s="219"/>
      <c r="D151" s="208" t="s">
        <v>28</v>
      </c>
      <c r="E151" s="209" t="s">
        <v>109</v>
      </c>
      <c r="F151" s="212"/>
      <c r="G151" s="212"/>
      <c r="H151" s="212"/>
      <c r="I151" s="206">
        <f>SUM(F151:F152)</f>
        <v>0</v>
      </c>
      <c r="J151" s="206" t="e">
        <f>F151/(F151+F152)</f>
        <v>#DIV/0!</v>
      </c>
    </row>
    <row r="152" spans="2:10" hidden="1">
      <c r="B152" s="201"/>
      <c r="C152" s="219"/>
      <c r="D152" s="208"/>
      <c r="E152" s="209" t="s">
        <v>110</v>
      </c>
      <c r="F152" s="212"/>
      <c r="G152" s="212"/>
      <c r="H152" s="212"/>
      <c r="I152" s="206"/>
      <c r="J152" s="206"/>
    </row>
    <row r="153" spans="2:10" hidden="1">
      <c r="B153" s="201" t="s">
        <v>82</v>
      </c>
      <c r="C153" s="219"/>
      <c r="D153" s="214" t="s">
        <v>32</v>
      </c>
      <c r="E153" s="204" t="s">
        <v>142</v>
      </c>
      <c r="F153" s="205"/>
      <c r="G153" s="205"/>
      <c r="H153" s="205"/>
      <c r="I153" s="215">
        <f>SUM(F153:F154)</f>
        <v>0</v>
      </c>
      <c r="J153" s="215" t="e">
        <f>F153/(F153+F154)</f>
        <v>#DIV/0!</v>
      </c>
    </row>
    <row r="154" spans="2:10" hidden="1">
      <c r="B154" s="201" t="s">
        <v>82</v>
      </c>
      <c r="C154" s="219"/>
      <c r="D154" s="214"/>
      <c r="E154" s="204" t="s">
        <v>143</v>
      </c>
      <c r="F154" s="205"/>
      <c r="G154" s="205"/>
      <c r="H154" s="205"/>
      <c r="I154" s="215"/>
      <c r="J154" s="215"/>
    </row>
    <row r="155" spans="2:10" hidden="1">
      <c r="B155" s="201" t="s">
        <v>113</v>
      </c>
      <c r="C155" s="219"/>
      <c r="D155" s="216" t="s">
        <v>144</v>
      </c>
      <c r="E155" s="204" t="s">
        <v>147</v>
      </c>
      <c r="F155" s="205"/>
      <c r="G155" s="205"/>
      <c r="H155" s="205"/>
      <c r="I155" s="215">
        <f>SUM(F155:F156)</f>
        <v>0</v>
      </c>
      <c r="J155" s="215" t="e">
        <f>F155/(F155+F156)</f>
        <v>#DIV/0!</v>
      </c>
    </row>
    <row r="156" spans="2:10" hidden="1">
      <c r="B156" s="201" t="s">
        <v>113</v>
      </c>
      <c r="C156" s="218"/>
      <c r="D156" s="218"/>
      <c r="E156" s="204" t="s">
        <v>148</v>
      </c>
      <c r="F156" s="205"/>
      <c r="G156" s="205"/>
      <c r="H156" s="205"/>
      <c r="I156" s="215"/>
      <c r="J156" s="215"/>
    </row>
    <row r="157" spans="2:10" hidden="1">
      <c r="B157" s="201" t="s">
        <v>68</v>
      </c>
      <c r="C157" s="216"/>
      <c r="D157" s="203"/>
      <c r="E157" s="204" t="s">
        <v>57</v>
      </c>
      <c r="F157" s="205"/>
      <c r="G157" s="205"/>
      <c r="H157" s="205"/>
      <c r="I157" s="206"/>
      <c r="J157" s="206"/>
    </row>
    <row r="158" spans="2:10" hidden="1">
      <c r="B158" s="201" t="s">
        <v>51</v>
      </c>
      <c r="C158" s="219"/>
      <c r="D158" s="203"/>
      <c r="E158" s="204" t="s">
        <v>39</v>
      </c>
      <c r="F158" s="205"/>
      <c r="G158" s="205"/>
      <c r="H158" s="205"/>
      <c r="I158" s="206"/>
      <c r="J158" s="206"/>
    </row>
    <row r="159" spans="2:10" hidden="1">
      <c r="B159" s="201"/>
      <c r="C159" s="219"/>
      <c r="D159" s="208" t="s">
        <v>101</v>
      </c>
      <c r="E159" s="209" t="s">
        <v>102</v>
      </c>
      <c r="F159" s="210"/>
      <c r="G159" s="211"/>
      <c r="H159" s="211"/>
      <c r="I159" s="206">
        <f>SUM(F159:F160)</f>
        <v>0</v>
      </c>
      <c r="J159" s="206" t="e">
        <f>F159/(F159+F160)</f>
        <v>#DIV/0!</v>
      </c>
    </row>
    <row r="160" spans="2:10" hidden="1">
      <c r="B160" s="201"/>
      <c r="C160" s="219"/>
      <c r="D160" s="208"/>
      <c r="E160" s="209" t="s">
        <v>103</v>
      </c>
      <c r="F160" s="210"/>
      <c r="G160" s="211"/>
      <c r="H160" s="211"/>
      <c r="I160" s="206"/>
      <c r="J160" s="206"/>
    </row>
    <row r="161" spans="2:10" hidden="1">
      <c r="B161" s="201"/>
      <c r="C161" s="219"/>
      <c r="D161" s="208" t="s">
        <v>25</v>
      </c>
      <c r="E161" s="209" t="s">
        <v>104</v>
      </c>
      <c r="F161" s="210"/>
      <c r="G161" s="211"/>
      <c r="H161" s="211"/>
      <c r="I161" s="206">
        <f>SUM(F161:F162)</f>
        <v>0</v>
      </c>
      <c r="J161" s="206" t="e">
        <f>F161/(F161+F162)</f>
        <v>#DIV/0!</v>
      </c>
    </row>
    <row r="162" spans="2:10" hidden="1">
      <c r="B162" s="201"/>
      <c r="C162" s="219"/>
      <c r="D162" s="208"/>
      <c r="E162" s="209" t="s">
        <v>105</v>
      </c>
      <c r="F162" s="210"/>
      <c r="G162" s="211"/>
      <c r="H162" s="211"/>
      <c r="I162" s="206"/>
      <c r="J162" s="206"/>
    </row>
    <row r="163" spans="2:10" hidden="1">
      <c r="B163" s="201"/>
      <c r="C163" s="219"/>
      <c r="D163" s="208" t="s">
        <v>106</v>
      </c>
      <c r="E163" s="209" t="s">
        <v>107</v>
      </c>
      <c r="F163" s="210"/>
      <c r="G163" s="210"/>
      <c r="H163" s="210"/>
      <c r="I163" s="206">
        <f>SUM(F163:F164)</f>
        <v>0</v>
      </c>
      <c r="J163" s="206" t="e">
        <f>F163/(F163+F164)</f>
        <v>#DIV/0!</v>
      </c>
    </row>
    <row r="164" spans="2:10" hidden="1">
      <c r="B164" s="201"/>
      <c r="C164" s="219"/>
      <c r="D164" s="208"/>
      <c r="E164" s="209" t="s">
        <v>108</v>
      </c>
      <c r="F164" s="210"/>
      <c r="G164" s="210"/>
      <c r="H164" s="210"/>
      <c r="I164" s="206"/>
      <c r="J164" s="206"/>
    </row>
    <row r="165" spans="2:10" hidden="1">
      <c r="B165" s="201"/>
      <c r="C165" s="219"/>
      <c r="D165" s="208" t="s">
        <v>28</v>
      </c>
      <c r="E165" s="209" t="s">
        <v>109</v>
      </c>
      <c r="F165" s="212"/>
      <c r="G165" s="212"/>
      <c r="H165" s="212"/>
      <c r="I165" s="206">
        <f>SUM(F165:F166)</f>
        <v>0</v>
      </c>
      <c r="J165" s="206" t="e">
        <f>F165/(F165+F166)</f>
        <v>#DIV/0!</v>
      </c>
    </row>
    <row r="166" spans="2:10" hidden="1">
      <c r="B166" s="201"/>
      <c r="C166" s="219"/>
      <c r="D166" s="208"/>
      <c r="E166" s="209" t="s">
        <v>110</v>
      </c>
      <c r="F166" s="212"/>
      <c r="G166" s="212"/>
      <c r="H166" s="212"/>
      <c r="I166" s="206"/>
      <c r="J166" s="206"/>
    </row>
    <row r="167" spans="2:10" hidden="1">
      <c r="B167" s="201" t="s">
        <v>83</v>
      </c>
      <c r="C167" s="219"/>
      <c r="D167" s="214" t="s">
        <v>32</v>
      </c>
      <c r="E167" s="204" t="s">
        <v>142</v>
      </c>
      <c r="F167" s="205"/>
      <c r="G167" s="205"/>
      <c r="H167" s="205"/>
      <c r="I167" s="215">
        <f>SUM(F167:F168)</f>
        <v>0</v>
      </c>
      <c r="J167" s="215" t="e">
        <f>F167/(F167+F168)</f>
        <v>#DIV/0!</v>
      </c>
    </row>
    <row r="168" spans="2:10" hidden="1">
      <c r="B168" s="201" t="s">
        <v>83</v>
      </c>
      <c r="C168" s="219"/>
      <c r="D168" s="214"/>
      <c r="E168" s="204" t="s">
        <v>143</v>
      </c>
      <c r="F168" s="205"/>
      <c r="G168" s="205"/>
      <c r="H168" s="205"/>
      <c r="I168" s="215"/>
      <c r="J168" s="215"/>
    </row>
    <row r="169" spans="2:10" hidden="1">
      <c r="B169" s="201" t="s">
        <v>114</v>
      </c>
      <c r="C169" s="219"/>
      <c r="D169" s="216" t="s">
        <v>144</v>
      </c>
      <c r="E169" s="204" t="s">
        <v>147</v>
      </c>
      <c r="F169" s="205"/>
      <c r="G169" s="205"/>
      <c r="H169" s="205"/>
      <c r="I169" s="215">
        <f>SUM(F169:F170)</f>
        <v>0</v>
      </c>
      <c r="J169" s="215" t="e">
        <f>F169/(F169+F170)</f>
        <v>#DIV/0!</v>
      </c>
    </row>
    <row r="170" spans="2:10" hidden="1">
      <c r="B170" s="201" t="s">
        <v>114</v>
      </c>
      <c r="C170" s="218"/>
      <c r="D170" s="218"/>
      <c r="E170" s="204" t="s">
        <v>148</v>
      </c>
      <c r="F170" s="205"/>
      <c r="G170" s="205"/>
      <c r="H170" s="205"/>
      <c r="I170" s="215"/>
      <c r="J170" s="215"/>
    </row>
    <row r="171" spans="2:10" hidden="1">
      <c r="B171" s="201" t="s">
        <v>69</v>
      </c>
      <c r="C171" s="216"/>
      <c r="D171" s="203"/>
      <c r="E171" s="204" t="s">
        <v>57</v>
      </c>
      <c r="F171" s="205"/>
      <c r="G171" s="205"/>
      <c r="H171" s="205"/>
      <c r="I171" s="206"/>
      <c r="J171" s="206"/>
    </row>
    <row r="172" spans="2:10" hidden="1">
      <c r="B172" s="201" t="s">
        <v>52</v>
      </c>
      <c r="C172" s="219"/>
      <c r="D172" s="203"/>
      <c r="E172" s="204" t="s">
        <v>39</v>
      </c>
      <c r="F172" s="205"/>
      <c r="G172" s="205"/>
      <c r="H172" s="205"/>
      <c r="I172" s="206"/>
      <c r="J172" s="206"/>
    </row>
    <row r="173" spans="2:10" hidden="1">
      <c r="B173" s="201"/>
      <c r="C173" s="219"/>
      <c r="D173" s="208" t="s">
        <v>101</v>
      </c>
      <c r="E173" s="209" t="s">
        <v>102</v>
      </c>
      <c r="F173" s="210"/>
      <c r="G173" s="211"/>
      <c r="H173" s="211"/>
      <c r="I173" s="206">
        <f>SUM(F173:F174)</f>
        <v>0</v>
      </c>
      <c r="J173" s="206" t="e">
        <f>F173/(F173+F174)</f>
        <v>#DIV/0!</v>
      </c>
    </row>
    <row r="174" spans="2:10" hidden="1">
      <c r="B174" s="201"/>
      <c r="C174" s="219"/>
      <c r="D174" s="208"/>
      <c r="E174" s="209" t="s">
        <v>103</v>
      </c>
      <c r="F174" s="210"/>
      <c r="G174" s="211"/>
      <c r="H174" s="211"/>
      <c r="I174" s="206"/>
      <c r="J174" s="206"/>
    </row>
    <row r="175" spans="2:10" hidden="1">
      <c r="B175" s="201"/>
      <c r="C175" s="219"/>
      <c r="D175" s="208" t="s">
        <v>25</v>
      </c>
      <c r="E175" s="209" t="s">
        <v>104</v>
      </c>
      <c r="F175" s="210"/>
      <c r="G175" s="211"/>
      <c r="H175" s="211"/>
      <c r="I175" s="206">
        <f>SUM(F175:F176)</f>
        <v>0</v>
      </c>
      <c r="J175" s="206" t="e">
        <f>F175/(F175+F176)</f>
        <v>#DIV/0!</v>
      </c>
    </row>
    <row r="176" spans="2:10" hidden="1">
      <c r="B176" s="201"/>
      <c r="C176" s="219"/>
      <c r="D176" s="208"/>
      <c r="E176" s="209" t="s">
        <v>105</v>
      </c>
      <c r="F176" s="210"/>
      <c r="G176" s="211"/>
      <c r="H176" s="211"/>
      <c r="I176" s="206"/>
      <c r="J176" s="206"/>
    </row>
    <row r="177" spans="2:10" hidden="1">
      <c r="B177" s="201"/>
      <c r="C177" s="219"/>
      <c r="D177" s="208" t="s">
        <v>106</v>
      </c>
      <c r="E177" s="209" t="s">
        <v>107</v>
      </c>
      <c r="F177" s="210"/>
      <c r="G177" s="210"/>
      <c r="H177" s="210"/>
      <c r="I177" s="206">
        <f>SUM(F177:F178)</f>
        <v>0</v>
      </c>
      <c r="J177" s="206" t="e">
        <f>F177/(F177+F178)</f>
        <v>#DIV/0!</v>
      </c>
    </row>
    <row r="178" spans="2:10" hidden="1">
      <c r="B178" s="201"/>
      <c r="C178" s="219"/>
      <c r="D178" s="208"/>
      <c r="E178" s="209" t="s">
        <v>108</v>
      </c>
      <c r="F178" s="210"/>
      <c r="G178" s="210"/>
      <c r="H178" s="210"/>
      <c r="I178" s="206"/>
      <c r="J178" s="206"/>
    </row>
    <row r="179" spans="2:10" hidden="1">
      <c r="B179" s="201"/>
      <c r="C179" s="219"/>
      <c r="D179" s="208" t="s">
        <v>28</v>
      </c>
      <c r="E179" s="209" t="s">
        <v>109</v>
      </c>
      <c r="F179" s="212"/>
      <c r="G179" s="212"/>
      <c r="H179" s="212"/>
      <c r="I179" s="206">
        <f>SUM(F179:F180)</f>
        <v>0</v>
      </c>
      <c r="J179" s="206" t="e">
        <f>F179/(F179+F180)</f>
        <v>#DIV/0!</v>
      </c>
    </row>
    <row r="180" spans="2:10" hidden="1">
      <c r="B180" s="201"/>
      <c r="C180" s="219"/>
      <c r="D180" s="208"/>
      <c r="E180" s="209" t="s">
        <v>110</v>
      </c>
      <c r="F180" s="212"/>
      <c r="G180" s="212"/>
      <c r="H180" s="212"/>
      <c r="I180" s="206"/>
      <c r="J180" s="206"/>
    </row>
    <row r="181" spans="2:10" hidden="1">
      <c r="B181" s="201" t="s">
        <v>84</v>
      </c>
      <c r="C181" s="219"/>
      <c r="D181" s="214" t="s">
        <v>32</v>
      </c>
      <c r="E181" s="204" t="s">
        <v>142</v>
      </c>
      <c r="F181" s="205"/>
      <c r="G181" s="205"/>
      <c r="H181" s="205"/>
      <c r="I181" s="215">
        <f>SUM(F181:F182)</f>
        <v>0</v>
      </c>
      <c r="J181" s="215" t="e">
        <f>F181/(F181+F182)</f>
        <v>#DIV/0!</v>
      </c>
    </row>
    <row r="182" spans="2:10" hidden="1">
      <c r="B182" s="201" t="s">
        <v>84</v>
      </c>
      <c r="C182" s="219"/>
      <c r="D182" s="214"/>
      <c r="E182" s="204" t="s">
        <v>143</v>
      </c>
      <c r="F182" s="205"/>
      <c r="G182" s="205"/>
      <c r="H182" s="205"/>
      <c r="I182" s="215"/>
      <c r="J182" s="215"/>
    </row>
    <row r="183" spans="2:10" hidden="1">
      <c r="B183" s="201" t="s">
        <v>115</v>
      </c>
      <c r="C183" s="219"/>
      <c r="D183" s="216" t="s">
        <v>144</v>
      </c>
      <c r="E183" s="204" t="s">
        <v>147</v>
      </c>
      <c r="F183" s="205"/>
      <c r="G183" s="205"/>
      <c r="H183" s="205"/>
      <c r="I183" s="215">
        <f>SUM(F183:F184)</f>
        <v>0</v>
      </c>
      <c r="J183" s="215" t="e">
        <f>F183/(F183+F184)</f>
        <v>#DIV/0!</v>
      </c>
    </row>
    <row r="184" spans="2:10" hidden="1">
      <c r="B184" s="201" t="s">
        <v>115</v>
      </c>
      <c r="C184" s="218"/>
      <c r="D184" s="218"/>
      <c r="E184" s="204" t="s">
        <v>148</v>
      </c>
      <c r="F184" s="205"/>
      <c r="G184" s="205"/>
      <c r="H184" s="205"/>
      <c r="I184" s="215"/>
      <c r="J184" s="215"/>
    </row>
    <row r="185" spans="2:10" hidden="1">
      <c r="B185" s="201" t="s">
        <v>70</v>
      </c>
      <c r="C185" s="216"/>
      <c r="D185" s="203"/>
      <c r="E185" s="204" t="s">
        <v>57</v>
      </c>
      <c r="F185" s="205"/>
      <c r="G185" s="205"/>
      <c r="H185" s="205"/>
      <c r="I185" s="206"/>
      <c r="J185" s="206"/>
    </row>
    <row r="186" spans="2:10" hidden="1">
      <c r="B186" s="201" t="s">
        <v>53</v>
      </c>
      <c r="C186" s="219"/>
      <c r="D186" s="203"/>
      <c r="E186" s="204" t="s">
        <v>39</v>
      </c>
      <c r="F186" s="205"/>
      <c r="G186" s="205"/>
      <c r="H186" s="205"/>
      <c r="I186" s="206"/>
      <c r="J186" s="206"/>
    </row>
    <row r="187" spans="2:10" hidden="1">
      <c r="B187" s="201"/>
      <c r="C187" s="219"/>
      <c r="D187" s="208" t="s">
        <v>101</v>
      </c>
      <c r="E187" s="209" t="s">
        <v>102</v>
      </c>
      <c r="F187" s="210"/>
      <c r="G187" s="211"/>
      <c r="H187" s="211"/>
      <c r="I187" s="206">
        <f>SUM(F187:F188)</f>
        <v>0</v>
      </c>
      <c r="J187" s="206" t="e">
        <f>F187/(F187+F188)</f>
        <v>#DIV/0!</v>
      </c>
    </row>
    <row r="188" spans="2:10" hidden="1">
      <c r="B188" s="201"/>
      <c r="C188" s="219"/>
      <c r="D188" s="208"/>
      <c r="E188" s="209" t="s">
        <v>103</v>
      </c>
      <c r="F188" s="210"/>
      <c r="G188" s="211"/>
      <c r="H188" s="211"/>
      <c r="I188" s="206"/>
      <c r="J188" s="206"/>
    </row>
    <row r="189" spans="2:10" hidden="1">
      <c r="B189" s="201"/>
      <c r="C189" s="219"/>
      <c r="D189" s="208" t="s">
        <v>25</v>
      </c>
      <c r="E189" s="209" t="s">
        <v>104</v>
      </c>
      <c r="F189" s="210"/>
      <c r="G189" s="211"/>
      <c r="H189" s="211"/>
      <c r="I189" s="206">
        <f>SUM(F189:F190)</f>
        <v>0</v>
      </c>
      <c r="J189" s="206" t="e">
        <f>F189/(F189+F190)</f>
        <v>#DIV/0!</v>
      </c>
    </row>
    <row r="190" spans="2:10" hidden="1">
      <c r="B190" s="201"/>
      <c r="C190" s="219"/>
      <c r="D190" s="208"/>
      <c r="E190" s="209" t="s">
        <v>105</v>
      </c>
      <c r="F190" s="210"/>
      <c r="G190" s="211"/>
      <c r="H190" s="211"/>
      <c r="I190" s="206"/>
      <c r="J190" s="206"/>
    </row>
    <row r="191" spans="2:10" hidden="1">
      <c r="B191" s="201"/>
      <c r="C191" s="219"/>
      <c r="D191" s="208" t="s">
        <v>106</v>
      </c>
      <c r="E191" s="209" t="s">
        <v>107</v>
      </c>
      <c r="F191" s="210"/>
      <c r="G191" s="210"/>
      <c r="H191" s="210"/>
      <c r="I191" s="206">
        <f>SUM(F191:F192)</f>
        <v>0</v>
      </c>
      <c r="J191" s="206" t="e">
        <f>F191/(F191+F192)</f>
        <v>#DIV/0!</v>
      </c>
    </row>
    <row r="192" spans="2:10" hidden="1">
      <c r="B192" s="201"/>
      <c r="C192" s="219"/>
      <c r="D192" s="208"/>
      <c r="E192" s="209" t="s">
        <v>108</v>
      </c>
      <c r="F192" s="210"/>
      <c r="G192" s="210"/>
      <c r="H192" s="210"/>
      <c r="I192" s="206"/>
      <c r="J192" s="206"/>
    </row>
    <row r="193" spans="2:10" hidden="1">
      <c r="B193" s="201"/>
      <c r="C193" s="219"/>
      <c r="D193" s="208" t="s">
        <v>28</v>
      </c>
      <c r="E193" s="209" t="s">
        <v>109</v>
      </c>
      <c r="F193" s="212"/>
      <c r="G193" s="212"/>
      <c r="H193" s="212"/>
      <c r="I193" s="206">
        <f>SUM(F193:F194)</f>
        <v>0</v>
      </c>
      <c r="J193" s="206" t="e">
        <f>F193/(F193+F194)</f>
        <v>#DIV/0!</v>
      </c>
    </row>
    <row r="194" spans="2:10" hidden="1">
      <c r="B194" s="201"/>
      <c r="C194" s="219"/>
      <c r="D194" s="208"/>
      <c r="E194" s="209" t="s">
        <v>110</v>
      </c>
      <c r="F194" s="212"/>
      <c r="G194" s="212"/>
      <c r="H194" s="212"/>
      <c r="I194" s="206"/>
      <c r="J194" s="206"/>
    </row>
    <row r="195" spans="2:10" hidden="1">
      <c r="B195" s="201" t="s">
        <v>85</v>
      </c>
      <c r="C195" s="219"/>
      <c r="D195" s="214" t="s">
        <v>32</v>
      </c>
      <c r="E195" s="204" t="s">
        <v>142</v>
      </c>
      <c r="F195" s="205"/>
      <c r="G195" s="205"/>
      <c r="H195" s="205"/>
      <c r="I195" s="215">
        <f>SUM(F195:F196)</f>
        <v>0</v>
      </c>
      <c r="J195" s="215" t="e">
        <f>F195/(F195+F196)</f>
        <v>#DIV/0!</v>
      </c>
    </row>
    <row r="196" spans="2:10" hidden="1">
      <c r="B196" s="201" t="s">
        <v>85</v>
      </c>
      <c r="C196" s="219"/>
      <c r="D196" s="214"/>
      <c r="E196" s="204" t="s">
        <v>143</v>
      </c>
      <c r="F196" s="205"/>
      <c r="G196" s="205"/>
      <c r="H196" s="205"/>
      <c r="I196" s="215"/>
      <c r="J196" s="215"/>
    </row>
    <row r="197" spans="2:10" hidden="1">
      <c r="B197" s="201" t="s">
        <v>116</v>
      </c>
      <c r="C197" s="219"/>
      <c r="D197" s="216" t="s">
        <v>144</v>
      </c>
      <c r="E197" s="204" t="s">
        <v>147</v>
      </c>
      <c r="F197" s="205"/>
      <c r="G197" s="205"/>
      <c r="H197" s="205"/>
      <c r="I197" s="215">
        <f>SUM(F197:F198)</f>
        <v>0</v>
      </c>
      <c r="J197" s="215" t="e">
        <f>F197/(F197+F198)</f>
        <v>#DIV/0!</v>
      </c>
    </row>
    <row r="198" spans="2:10" hidden="1">
      <c r="B198" s="201" t="s">
        <v>116</v>
      </c>
      <c r="C198" s="218"/>
      <c r="D198" s="218"/>
      <c r="E198" s="204" t="s">
        <v>148</v>
      </c>
      <c r="F198" s="205"/>
      <c r="G198" s="205"/>
      <c r="H198" s="205"/>
      <c r="I198" s="215"/>
      <c r="J198" s="215"/>
    </row>
    <row r="199" spans="2:10" hidden="1">
      <c r="B199" s="201" t="s">
        <v>71</v>
      </c>
      <c r="C199" s="216"/>
      <c r="D199" s="203"/>
      <c r="E199" s="204" t="s">
        <v>57</v>
      </c>
      <c r="F199" s="205"/>
      <c r="G199" s="205"/>
      <c r="H199" s="205"/>
      <c r="I199" s="206"/>
      <c r="J199" s="206"/>
    </row>
    <row r="200" spans="2:10" hidden="1">
      <c r="B200" s="201" t="s">
        <v>54</v>
      </c>
      <c r="C200" s="219"/>
      <c r="D200" s="203"/>
      <c r="E200" s="204" t="s">
        <v>39</v>
      </c>
      <c r="F200" s="205"/>
      <c r="G200" s="205"/>
      <c r="H200" s="205"/>
      <c r="I200" s="206"/>
      <c r="J200" s="206"/>
    </row>
    <row r="201" spans="2:10" hidden="1">
      <c r="B201" s="201"/>
      <c r="C201" s="219"/>
      <c r="D201" s="208" t="s">
        <v>101</v>
      </c>
      <c r="E201" s="209" t="s">
        <v>102</v>
      </c>
      <c r="F201" s="210"/>
      <c r="G201" s="211"/>
      <c r="H201" s="211"/>
      <c r="I201" s="206">
        <f>SUM(F201:F202)</f>
        <v>0</v>
      </c>
      <c r="J201" s="206" t="e">
        <f>F201/(F201+F202)</f>
        <v>#DIV/0!</v>
      </c>
    </row>
    <row r="202" spans="2:10" hidden="1">
      <c r="B202" s="201"/>
      <c r="C202" s="219"/>
      <c r="D202" s="208"/>
      <c r="E202" s="209" t="s">
        <v>103</v>
      </c>
      <c r="F202" s="210"/>
      <c r="G202" s="211"/>
      <c r="H202" s="211"/>
      <c r="I202" s="206"/>
      <c r="J202" s="206"/>
    </row>
    <row r="203" spans="2:10" hidden="1">
      <c r="B203" s="201"/>
      <c r="C203" s="219"/>
      <c r="D203" s="208" t="s">
        <v>25</v>
      </c>
      <c r="E203" s="209" t="s">
        <v>104</v>
      </c>
      <c r="F203" s="210"/>
      <c r="G203" s="211"/>
      <c r="H203" s="211"/>
      <c r="I203" s="206">
        <f>SUM(F203:F204)</f>
        <v>0</v>
      </c>
      <c r="J203" s="206" t="e">
        <f>F203/(F203+F204)</f>
        <v>#DIV/0!</v>
      </c>
    </row>
    <row r="204" spans="2:10" hidden="1">
      <c r="B204" s="201"/>
      <c r="C204" s="219"/>
      <c r="D204" s="208"/>
      <c r="E204" s="209" t="s">
        <v>105</v>
      </c>
      <c r="F204" s="210"/>
      <c r="G204" s="211"/>
      <c r="H204" s="211"/>
      <c r="I204" s="206"/>
      <c r="J204" s="206"/>
    </row>
    <row r="205" spans="2:10" hidden="1">
      <c r="B205" s="201"/>
      <c r="C205" s="219"/>
      <c r="D205" s="208" t="s">
        <v>106</v>
      </c>
      <c r="E205" s="209" t="s">
        <v>107</v>
      </c>
      <c r="F205" s="210"/>
      <c r="G205" s="210"/>
      <c r="H205" s="210"/>
      <c r="I205" s="206">
        <f>SUM(F205:F206)</f>
        <v>0</v>
      </c>
      <c r="J205" s="206" t="e">
        <f>F205/(F205+F206)</f>
        <v>#DIV/0!</v>
      </c>
    </row>
    <row r="206" spans="2:10" hidden="1">
      <c r="B206" s="201"/>
      <c r="C206" s="219"/>
      <c r="D206" s="208"/>
      <c r="E206" s="209" t="s">
        <v>108</v>
      </c>
      <c r="F206" s="210"/>
      <c r="G206" s="210"/>
      <c r="H206" s="210"/>
      <c r="I206" s="206"/>
      <c r="J206" s="206"/>
    </row>
    <row r="207" spans="2:10" hidden="1">
      <c r="B207" s="201"/>
      <c r="C207" s="219"/>
      <c r="D207" s="208" t="s">
        <v>28</v>
      </c>
      <c r="E207" s="209" t="s">
        <v>109</v>
      </c>
      <c r="F207" s="212"/>
      <c r="G207" s="212"/>
      <c r="H207" s="212"/>
      <c r="I207" s="206">
        <f>SUM(F207:F208)</f>
        <v>0</v>
      </c>
      <c r="J207" s="206" t="e">
        <f>F207/(F207+F208)</f>
        <v>#DIV/0!</v>
      </c>
    </row>
    <row r="208" spans="2:10" hidden="1">
      <c r="B208" s="201"/>
      <c r="C208" s="219"/>
      <c r="D208" s="208"/>
      <c r="E208" s="209" t="s">
        <v>110</v>
      </c>
      <c r="F208" s="212"/>
      <c r="G208" s="212"/>
      <c r="H208" s="212"/>
      <c r="I208" s="206"/>
      <c r="J208" s="206"/>
    </row>
    <row r="209" spans="2:10" hidden="1">
      <c r="B209" s="201" t="s">
        <v>149</v>
      </c>
      <c r="C209" s="219"/>
      <c r="D209" s="214" t="s">
        <v>32</v>
      </c>
      <c r="E209" s="204" t="s">
        <v>142</v>
      </c>
      <c r="F209" s="205"/>
      <c r="G209" s="205"/>
      <c r="H209" s="205"/>
      <c r="I209" s="215">
        <f>SUM(F209:F210)</f>
        <v>0</v>
      </c>
      <c r="J209" s="215" t="e">
        <f>F209/(F209+F210)</f>
        <v>#DIV/0!</v>
      </c>
    </row>
    <row r="210" spans="2:10" hidden="1">
      <c r="B210" s="201" t="s">
        <v>149</v>
      </c>
      <c r="C210" s="219"/>
      <c r="D210" s="214"/>
      <c r="E210" s="204" t="s">
        <v>143</v>
      </c>
      <c r="F210" s="205"/>
      <c r="G210" s="205"/>
      <c r="H210" s="205"/>
      <c r="I210" s="215"/>
      <c r="J210" s="215"/>
    </row>
    <row r="211" spans="2:10" hidden="1">
      <c r="B211" s="201" t="s">
        <v>150</v>
      </c>
      <c r="C211" s="219"/>
      <c r="D211" s="216" t="s">
        <v>144</v>
      </c>
      <c r="E211" s="204" t="s">
        <v>147</v>
      </c>
      <c r="F211" s="205"/>
      <c r="G211" s="205"/>
      <c r="H211" s="205"/>
      <c r="I211" s="215">
        <f>SUM(F211:F212)</f>
        <v>0</v>
      </c>
      <c r="J211" s="215" t="e">
        <f>F211/(F211+F212)</f>
        <v>#DIV/0!</v>
      </c>
    </row>
    <row r="212" spans="2:10" hidden="1">
      <c r="B212" s="201" t="s">
        <v>150</v>
      </c>
      <c r="C212" s="218"/>
      <c r="D212" s="218"/>
      <c r="E212" s="204" t="s">
        <v>148</v>
      </c>
      <c r="F212" s="205"/>
      <c r="G212" s="205"/>
      <c r="H212" s="205"/>
      <c r="I212" s="215"/>
      <c r="J212" s="215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101:C114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C87:C100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73:C86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C59:C72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45:C58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C31:C44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17:C30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C3:C16"/>
    <mergeCell ref="D3:D4"/>
    <mergeCell ref="I3:I4"/>
    <mergeCell ref="J3:J4"/>
    <mergeCell ref="D5:D6"/>
    <mergeCell ref="I5:I6"/>
    <mergeCell ref="J5:J6"/>
    <mergeCell ref="D7:D8"/>
    <mergeCell ref="I7:I8"/>
    <mergeCell ref="J7:J8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41"/>
  <sheetViews>
    <sheetView topLeftCell="A7" zoomScale="70" zoomScaleNormal="70" workbookViewId="0">
      <selection activeCell="J12" sqref="J12"/>
    </sheetView>
  </sheetViews>
  <sheetFormatPr defaultColWidth="10.83203125" defaultRowHeight="15.5"/>
  <cols>
    <col min="1" max="1" width="10.83203125" style="147"/>
    <col min="2" max="2" width="10.83203125" style="148"/>
    <col min="3" max="3" width="10.83203125" style="147"/>
    <col min="4" max="6" width="10.83203125" style="104"/>
    <col min="7" max="16384" width="10.83203125" style="147"/>
  </cols>
  <sheetData>
    <row r="1" spans="1:58">
      <c r="A1" t="s">
        <v>35</v>
      </c>
      <c r="B1" t="s">
        <v>36</v>
      </c>
      <c r="C1" t="s">
        <v>37</v>
      </c>
      <c r="D1" s="104" t="s">
        <v>249</v>
      </c>
      <c r="E1" s="104" t="s">
        <v>188</v>
      </c>
      <c r="F1" s="104" t="s">
        <v>189</v>
      </c>
      <c r="G1" t="s">
        <v>190</v>
      </c>
      <c r="H1" t="s">
        <v>191</v>
      </c>
      <c r="I1" t="s">
        <v>192</v>
      </c>
      <c r="J1" t="s">
        <v>193</v>
      </c>
      <c r="K1" t="s">
        <v>194</v>
      </c>
      <c r="L1" t="s">
        <v>195</v>
      </c>
      <c r="M1" t="s">
        <v>196</v>
      </c>
      <c r="N1" t="s">
        <v>197</v>
      </c>
      <c r="O1" t="s">
        <v>198</v>
      </c>
      <c r="P1" t="s">
        <v>199</v>
      </c>
      <c r="Q1" t="s">
        <v>200</v>
      </c>
      <c r="R1" t="s">
        <v>201</v>
      </c>
      <c r="S1" t="s">
        <v>202</v>
      </c>
      <c r="T1" t="s">
        <v>203</v>
      </c>
      <c r="U1" t="s">
        <v>204</v>
      </c>
      <c r="V1" t="s">
        <v>205</v>
      </c>
      <c r="W1" t="s">
        <v>206</v>
      </c>
      <c r="X1" t="s">
        <v>207</v>
      </c>
      <c r="Y1" t="s">
        <v>208</v>
      </c>
      <c r="Z1" t="s">
        <v>209</v>
      </c>
      <c r="AA1" t="s">
        <v>210</v>
      </c>
      <c r="AB1" t="s">
        <v>211</v>
      </c>
      <c r="AC1" t="s">
        <v>212</v>
      </c>
      <c r="AD1" t="s">
        <v>213</v>
      </c>
      <c r="AE1" t="s">
        <v>214</v>
      </c>
      <c r="AF1" t="s">
        <v>215</v>
      </c>
      <c r="AG1" t="s">
        <v>216</v>
      </c>
      <c r="AH1" t="s">
        <v>217</v>
      </c>
      <c r="AI1" t="s">
        <v>218</v>
      </c>
      <c r="AJ1" t="s">
        <v>219</v>
      </c>
      <c r="AK1" t="s">
        <v>220</v>
      </c>
      <c r="AL1" t="s">
        <v>221</v>
      </c>
      <c r="AM1" t="s">
        <v>222</v>
      </c>
      <c r="AN1" t="s">
        <v>223</v>
      </c>
      <c r="AO1" t="s">
        <v>224</v>
      </c>
      <c r="AP1" t="s">
        <v>225</v>
      </c>
      <c r="AQ1" t="s">
        <v>226</v>
      </c>
      <c r="AR1" t="s">
        <v>227</v>
      </c>
      <c r="AS1" t="s">
        <v>228</v>
      </c>
      <c r="AT1" t="s">
        <v>229</v>
      </c>
      <c r="AU1" t="s">
        <v>230</v>
      </c>
      <c r="AV1" t="s">
        <v>231</v>
      </c>
      <c r="AW1" t="s">
        <v>232</v>
      </c>
      <c r="AX1" t="s">
        <v>233</v>
      </c>
      <c r="AY1" t="s">
        <v>234</v>
      </c>
      <c r="AZ1" t="s">
        <v>235</v>
      </c>
      <c r="BA1" t="s">
        <v>236</v>
      </c>
      <c r="BB1" t="s">
        <v>237</v>
      </c>
      <c r="BC1" t="s">
        <v>238</v>
      </c>
      <c r="BD1" t="s">
        <v>239</v>
      </c>
      <c r="BE1" t="s">
        <v>240</v>
      </c>
      <c r="BF1" t="s">
        <v>241</v>
      </c>
    </row>
    <row r="2" spans="1:58">
      <c r="A2" t="s">
        <v>72</v>
      </c>
      <c r="B2" t="s">
        <v>174</v>
      </c>
      <c r="C2" t="s">
        <v>32</v>
      </c>
      <c r="D2" s="104">
        <v>0</v>
      </c>
      <c r="E2" s="104">
        <f>G2*4</f>
        <v>0.78237682580947998</v>
      </c>
      <c r="F2" s="104">
        <f>H2*4</f>
        <v>0</v>
      </c>
      <c r="G2">
        <v>0.19559420645237</v>
      </c>
      <c r="H2">
        <v>0</v>
      </c>
      <c r="I2">
        <v>18022</v>
      </c>
      <c r="J2">
        <v>0</v>
      </c>
      <c r="K2">
        <v>18022</v>
      </c>
      <c r="L2">
        <v>0</v>
      </c>
      <c r="M2">
        <v>0</v>
      </c>
      <c r="N2">
        <v>669</v>
      </c>
      <c r="O2">
        <v>17353</v>
      </c>
      <c r="P2">
        <v>0</v>
      </c>
      <c r="Q2"/>
      <c r="R2"/>
      <c r="S2"/>
      <c r="T2"/>
      <c r="U2"/>
      <c r="V2"/>
      <c r="W2"/>
      <c r="X2">
        <v>8967.9248046875</v>
      </c>
      <c r="Y2"/>
      <c r="Z2"/>
      <c r="AA2" t="s">
        <v>250</v>
      </c>
      <c r="AB2"/>
      <c r="AC2"/>
      <c r="AD2"/>
      <c r="AE2"/>
      <c r="AF2"/>
      <c r="AG2"/>
      <c r="AH2"/>
      <c r="AI2"/>
      <c r="AJ2"/>
      <c r="AK2"/>
      <c r="AL2">
        <v>0</v>
      </c>
      <c r="AM2">
        <v>5745.8892155898002</v>
      </c>
      <c r="AN2">
        <v>5745.8892155898002</v>
      </c>
      <c r="AO2"/>
      <c r="AP2"/>
      <c r="AQ2"/>
      <c r="AR2"/>
      <c r="AS2">
        <v>8.9371286332607297E-2</v>
      </c>
      <c r="AT2">
        <v>0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>
      <c r="A3" t="s">
        <v>72</v>
      </c>
      <c r="B3" t="s">
        <v>174</v>
      </c>
      <c r="C3" t="s">
        <v>250</v>
      </c>
      <c r="D3" s="104">
        <v>178.01331787109379</v>
      </c>
      <c r="E3" s="104">
        <f t="shared" ref="E3:E41" si="0">G3*4</f>
        <v>191.52299499511719</v>
      </c>
      <c r="F3" s="104">
        <f t="shared" ref="F3:F41" si="1">H3*4</f>
        <v>164.54234313964841</v>
      </c>
      <c r="G3">
        <v>47.880748748779297</v>
      </c>
      <c r="H3">
        <v>41.135585784912102</v>
      </c>
      <c r="I3">
        <v>18022</v>
      </c>
      <c r="J3">
        <v>669</v>
      </c>
      <c r="K3">
        <v>17353</v>
      </c>
      <c r="L3">
        <v>0</v>
      </c>
      <c r="M3">
        <v>0</v>
      </c>
      <c r="N3">
        <v>669</v>
      </c>
      <c r="O3">
        <v>17353</v>
      </c>
      <c r="P3">
        <v>0</v>
      </c>
      <c r="Q3"/>
      <c r="R3"/>
      <c r="S3"/>
      <c r="T3"/>
      <c r="U3"/>
      <c r="V3"/>
      <c r="W3"/>
      <c r="X3">
        <v>4504.3525390625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5823.4023342617202</v>
      </c>
      <c r="AM3">
        <v>2674.9846704786701</v>
      </c>
      <c r="AN3">
        <v>2791.8580151169299</v>
      </c>
      <c r="AO3"/>
      <c r="AP3"/>
      <c r="AQ3"/>
      <c r="AR3"/>
      <c r="AS3">
        <v>46.225292205810497</v>
      </c>
      <c r="AT3">
        <v>42.783889770507798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>
      <c r="A4" t="s">
        <v>73</v>
      </c>
      <c r="B4" t="s">
        <v>175</v>
      </c>
      <c r="C4" t="s">
        <v>32</v>
      </c>
      <c r="D4" s="104">
        <v>0</v>
      </c>
      <c r="E4" s="104">
        <f t="shared" si="0"/>
        <v>0.80475026369094804</v>
      </c>
      <c r="F4" s="104">
        <f t="shared" si="1"/>
        <v>0</v>
      </c>
      <c r="G4">
        <v>0.20118756592273701</v>
      </c>
      <c r="H4">
        <v>0</v>
      </c>
      <c r="I4">
        <v>17521</v>
      </c>
      <c r="J4">
        <v>0</v>
      </c>
      <c r="K4">
        <v>17521</v>
      </c>
      <c r="L4">
        <v>0</v>
      </c>
      <c r="M4">
        <v>0</v>
      </c>
      <c r="N4">
        <v>501</v>
      </c>
      <c r="O4">
        <v>17020</v>
      </c>
      <c r="P4">
        <v>0</v>
      </c>
      <c r="Q4"/>
      <c r="R4"/>
      <c r="S4"/>
      <c r="T4"/>
      <c r="U4"/>
      <c r="V4"/>
      <c r="W4"/>
      <c r="X4">
        <v>8967.9248046875</v>
      </c>
      <c r="Y4"/>
      <c r="Z4"/>
      <c r="AA4" t="s">
        <v>250</v>
      </c>
      <c r="AB4"/>
      <c r="AC4"/>
      <c r="AD4"/>
      <c r="AE4"/>
      <c r="AF4"/>
      <c r="AG4"/>
      <c r="AH4"/>
      <c r="AI4"/>
      <c r="AJ4"/>
      <c r="AK4"/>
      <c r="AL4">
        <v>0</v>
      </c>
      <c r="AM4">
        <v>6072.94011209986</v>
      </c>
      <c r="AN4">
        <v>6072.94011209985</v>
      </c>
      <c r="AO4"/>
      <c r="AP4"/>
      <c r="AQ4"/>
      <c r="AR4"/>
      <c r="AS4">
        <v>9.1926895081996904E-2</v>
      </c>
      <c r="AT4">
        <v>0</v>
      </c>
      <c r="AU4"/>
      <c r="AV4"/>
      <c r="AW4"/>
      <c r="AX4"/>
      <c r="AY4"/>
      <c r="AZ4"/>
      <c r="BA4"/>
      <c r="BB4"/>
      <c r="BC4"/>
      <c r="BD4"/>
      <c r="BE4"/>
      <c r="BF4"/>
    </row>
    <row r="5" spans="1:58">
      <c r="A5" t="s">
        <v>73</v>
      </c>
      <c r="B5" t="s">
        <v>175</v>
      </c>
      <c r="C5" t="s">
        <v>250</v>
      </c>
      <c r="D5" s="104">
        <v>136.5225341796876</v>
      </c>
      <c r="E5" s="104">
        <f t="shared" si="0"/>
        <v>148.49295043945321</v>
      </c>
      <c r="F5" s="104">
        <f t="shared" si="1"/>
        <v>124.58249664306641</v>
      </c>
      <c r="G5">
        <v>37.123237609863303</v>
      </c>
      <c r="H5">
        <v>31.145624160766602</v>
      </c>
      <c r="I5">
        <v>17521</v>
      </c>
      <c r="J5">
        <v>501</v>
      </c>
      <c r="K5">
        <v>17020</v>
      </c>
      <c r="L5">
        <v>0</v>
      </c>
      <c r="M5">
        <v>0</v>
      </c>
      <c r="N5">
        <v>501</v>
      </c>
      <c r="O5">
        <v>17020</v>
      </c>
      <c r="P5">
        <v>0</v>
      </c>
      <c r="Q5"/>
      <c r="R5"/>
      <c r="S5"/>
      <c r="T5"/>
      <c r="U5"/>
      <c r="V5"/>
      <c r="W5"/>
      <c r="X5">
        <v>4504.3525390625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5724.5489382563001</v>
      </c>
      <c r="AM5">
        <v>2853.0882770901399</v>
      </c>
      <c r="AN5">
        <v>2935.1955649871802</v>
      </c>
      <c r="AO5"/>
      <c r="AP5"/>
      <c r="AQ5"/>
      <c r="AR5"/>
      <c r="AS5">
        <v>35.656520843505902</v>
      </c>
      <c r="AT5">
        <v>32.606723785400398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>
      <c r="A6" t="s">
        <v>74</v>
      </c>
      <c r="B6" t="s">
        <v>176</v>
      </c>
      <c r="C6" t="s">
        <v>32</v>
      </c>
      <c r="D6" s="104">
        <v>0</v>
      </c>
      <c r="E6" s="104">
        <f t="shared" si="0"/>
        <v>0.78634774684905995</v>
      </c>
      <c r="F6" s="104">
        <f t="shared" si="1"/>
        <v>0</v>
      </c>
      <c r="G6">
        <v>0.19658693671226499</v>
      </c>
      <c r="H6">
        <v>0</v>
      </c>
      <c r="I6">
        <v>17931</v>
      </c>
      <c r="J6">
        <v>0</v>
      </c>
      <c r="K6">
        <v>17931</v>
      </c>
      <c r="L6">
        <v>0</v>
      </c>
      <c r="M6">
        <v>0</v>
      </c>
      <c r="N6">
        <v>314</v>
      </c>
      <c r="O6">
        <v>17617</v>
      </c>
      <c r="P6">
        <v>0</v>
      </c>
      <c r="Q6"/>
      <c r="R6"/>
      <c r="S6"/>
      <c r="T6"/>
      <c r="U6"/>
      <c r="V6"/>
      <c r="W6"/>
      <c r="X6">
        <v>8967.9248046875</v>
      </c>
      <c r="Y6"/>
      <c r="Z6"/>
      <c r="AA6" t="s">
        <v>250</v>
      </c>
      <c r="AB6"/>
      <c r="AC6"/>
      <c r="AD6"/>
      <c r="AE6"/>
      <c r="AF6"/>
      <c r="AG6"/>
      <c r="AH6"/>
      <c r="AI6"/>
      <c r="AJ6"/>
      <c r="AK6"/>
      <c r="AL6">
        <v>0</v>
      </c>
      <c r="AM6">
        <v>5724.2452765440303</v>
      </c>
      <c r="AN6">
        <v>5724.2452765440303</v>
      </c>
      <c r="AO6"/>
      <c r="AP6"/>
      <c r="AQ6"/>
      <c r="AR6"/>
      <c r="AS6">
        <v>8.9824862778186798E-2</v>
      </c>
      <c r="AT6">
        <v>0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>
      <c r="A7" t="s">
        <v>74</v>
      </c>
      <c r="B7" t="s">
        <v>176</v>
      </c>
      <c r="C7" t="s">
        <v>250</v>
      </c>
      <c r="D7" s="104">
        <v>83.13748168945321</v>
      </c>
      <c r="E7" s="104">
        <f t="shared" si="0"/>
        <v>92.342361450195199</v>
      </c>
      <c r="F7" s="104">
        <f t="shared" si="1"/>
        <v>73.950561523437599</v>
      </c>
      <c r="G7">
        <v>23.0855903625488</v>
      </c>
      <c r="H7">
        <v>18.4876403808594</v>
      </c>
      <c r="I7">
        <v>17931</v>
      </c>
      <c r="J7">
        <v>314</v>
      </c>
      <c r="K7">
        <v>17617</v>
      </c>
      <c r="L7">
        <v>0</v>
      </c>
      <c r="M7">
        <v>0</v>
      </c>
      <c r="N7">
        <v>314</v>
      </c>
      <c r="O7">
        <v>17617</v>
      </c>
      <c r="P7">
        <v>0</v>
      </c>
      <c r="Q7"/>
      <c r="R7"/>
      <c r="S7"/>
      <c r="T7"/>
      <c r="U7"/>
      <c r="V7"/>
      <c r="W7"/>
      <c r="X7">
        <v>4504.3525390625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5827.9658545232896</v>
      </c>
      <c r="AM7">
        <v>2665.9318120791499</v>
      </c>
      <c r="AN7">
        <v>2721.3039993150701</v>
      </c>
      <c r="AO7"/>
      <c r="AP7"/>
      <c r="AQ7"/>
      <c r="AR7"/>
      <c r="AS7">
        <v>21.957899093627901</v>
      </c>
      <c r="AT7">
        <v>19.612007141113299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>
      <c r="A8" t="s">
        <v>75</v>
      </c>
      <c r="B8" t="s">
        <v>177</v>
      </c>
      <c r="C8" t="s">
        <v>32</v>
      </c>
      <c r="D8" s="104">
        <v>0.26018757820129401</v>
      </c>
      <c r="E8" s="104">
        <f t="shared" si="0"/>
        <v>1.242785573005676</v>
      </c>
      <c r="F8" s="104">
        <f t="shared" si="1"/>
        <v>1.0927588678896439E-2</v>
      </c>
      <c r="G8">
        <v>0.31069639325141901</v>
      </c>
      <c r="H8">
        <v>2.7318971697241098E-3</v>
      </c>
      <c r="I8">
        <v>18087</v>
      </c>
      <c r="J8">
        <v>1</v>
      </c>
      <c r="K8">
        <v>18086</v>
      </c>
      <c r="L8">
        <v>0</v>
      </c>
      <c r="M8">
        <v>1</v>
      </c>
      <c r="N8">
        <v>339</v>
      </c>
      <c r="O8">
        <v>17747</v>
      </c>
      <c r="P8">
        <v>0</v>
      </c>
      <c r="Q8"/>
      <c r="R8"/>
      <c r="S8"/>
      <c r="T8"/>
      <c r="U8"/>
      <c r="V8"/>
      <c r="W8"/>
      <c r="X8">
        <v>8967.9248046875</v>
      </c>
      <c r="Y8"/>
      <c r="Z8"/>
      <c r="AA8" t="s">
        <v>250</v>
      </c>
      <c r="AB8">
        <v>2.9222017905705801E-3</v>
      </c>
      <c r="AC8"/>
      <c r="AD8"/>
      <c r="AE8">
        <v>9.8467747726664993E-3</v>
      </c>
      <c r="AF8">
        <v>0</v>
      </c>
      <c r="AG8">
        <v>0.29136874080097303</v>
      </c>
      <c r="AH8"/>
      <c r="AI8"/>
      <c r="AJ8">
        <v>0.97979670945750097</v>
      </c>
      <c r="AK8">
        <v>0</v>
      </c>
      <c r="AL8">
        <v>10419.7158203125</v>
      </c>
      <c r="AM8">
        <v>5611.03308619776</v>
      </c>
      <c r="AN8">
        <v>5611.2989502290402</v>
      </c>
      <c r="AO8"/>
      <c r="AP8"/>
      <c r="AQ8"/>
      <c r="AR8"/>
      <c r="AS8">
        <v>0.16190837323665599</v>
      </c>
      <c r="AT8">
        <v>1.7627352848649001E-2</v>
      </c>
      <c r="AU8"/>
      <c r="AV8"/>
      <c r="AW8"/>
      <c r="AX8"/>
      <c r="AY8"/>
      <c r="AZ8"/>
      <c r="BA8">
        <v>6.1669651551594399E-3</v>
      </c>
      <c r="BB8">
        <v>0</v>
      </c>
      <c r="BC8"/>
      <c r="BD8"/>
      <c r="BE8">
        <v>0.61395698669435494</v>
      </c>
      <c r="BF8">
        <v>0</v>
      </c>
    </row>
    <row r="9" spans="1:58">
      <c r="A9" t="s">
        <v>75</v>
      </c>
      <c r="B9" t="s">
        <v>177</v>
      </c>
      <c r="C9" t="s">
        <v>250</v>
      </c>
      <c r="D9" s="104">
        <v>89.03819580078121</v>
      </c>
      <c r="E9" s="104">
        <f t="shared" si="0"/>
        <v>98.526229858398395</v>
      </c>
      <c r="F9" s="104">
        <f t="shared" si="1"/>
        <v>79.569229125976406</v>
      </c>
      <c r="G9">
        <v>24.631557464599599</v>
      </c>
      <c r="H9">
        <v>19.892307281494102</v>
      </c>
      <c r="I9">
        <v>18087</v>
      </c>
      <c r="J9">
        <v>339</v>
      </c>
      <c r="K9">
        <v>17748</v>
      </c>
      <c r="L9">
        <v>0</v>
      </c>
      <c r="M9">
        <v>1</v>
      </c>
      <c r="N9">
        <v>339</v>
      </c>
      <c r="O9">
        <v>17747</v>
      </c>
      <c r="P9">
        <v>0</v>
      </c>
      <c r="Q9"/>
      <c r="R9"/>
      <c r="S9"/>
      <c r="T9"/>
      <c r="U9"/>
      <c r="V9"/>
      <c r="W9"/>
      <c r="X9">
        <v>4504.3525390625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5872.4128497188403</v>
      </c>
      <c r="AM9">
        <v>2595.1367868006901</v>
      </c>
      <c r="AN9">
        <v>2656.56193112143</v>
      </c>
      <c r="AO9"/>
      <c r="AP9"/>
      <c r="AQ9"/>
      <c r="AR9"/>
      <c r="AS9">
        <v>23.469158172607401</v>
      </c>
      <c r="AT9">
        <v>21.0511779785156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>
      <c r="A10" t="s">
        <v>76</v>
      </c>
      <c r="B10" t="s">
        <v>178</v>
      </c>
      <c r="C10" t="s">
        <v>32</v>
      </c>
      <c r="D10" s="104">
        <v>0</v>
      </c>
      <c r="E10" s="104">
        <f t="shared" si="0"/>
        <v>0.82283240556716797</v>
      </c>
      <c r="F10" s="104">
        <f t="shared" si="1"/>
        <v>0</v>
      </c>
      <c r="G10">
        <v>0.20570810139179199</v>
      </c>
      <c r="H10">
        <v>0</v>
      </c>
      <c r="I10">
        <v>17136</v>
      </c>
      <c r="J10">
        <v>0</v>
      </c>
      <c r="K10">
        <v>17136</v>
      </c>
      <c r="L10">
        <v>0</v>
      </c>
      <c r="M10">
        <v>0</v>
      </c>
      <c r="N10">
        <v>343</v>
      </c>
      <c r="O10">
        <v>16793</v>
      </c>
      <c r="P10">
        <v>0</v>
      </c>
      <c r="Q10"/>
      <c r="R10"/>
      <c r="S10"/>
      <c r="T10"/>
      <c r="U10"/>
      <c r="V10"/>
      <c r="W10"/>
      <c r="X10">
        <v>8967.9248046875</v>
      </c>
      <c r="Y10"/>
      <c r="Z10"/>
      <c r="AA10" t="s">
        <v>250</v>
      </c>
      <c r="AB10"/>
      <c r="AC10"/>
      <c r="AD10"/>
      <c r="AE10"/>
      <c r="AF10"/>
      <c r="AG10"/>
      <c r="AH10"/>
      <c r="AI10"/>
      <c r="AJ10"/>
      <c r="AK10"/>
      <c r="AL10">
        <v>0</v>
      </c>
      <c r="AM10">
        <v>5672.1570701848404</v>
      </c>
      <c r="AN10">
        <v>5672.1570701848404</v>
      </c>
      <c r="AO10"/>
      <c r="AP10"/>
      <c r="AQ10"/>
      <c r="AR10"/>
      <c r="AS10">
        <v>9.3992330133914906E-2</v>
      </c>
      <c r="AT10">
        <v>0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58">
      <c r="A11" t="s">
        <v>76</v>
      </c>
      <c r="B11" t="s">
        <v>178</v>
      </c>
      <c r="C11" t="s">
        <v>250</v>
      </c>
      <c r="D11" s="104">
        <v>95.150024414062599</v>
      </c>
      <c r="E11" s="104">
        <f t="shared" si="0"/>
        <v>105.2307205200196</v>
      </c>
      <c r="F11" s="104">
        <f t="shared" si="1"/>
        <v>85.090881347656406</v>
      </c>
      <c r="G11">
        <v>26.307680130004901</v>
      </c>
      <c r="H11">
        <v>21.272720336914102</v>
      </c>
      <c r="I11">
        <v>17136</v>
      </c>
      <c r="J11">
        <v>343</v>
      </c>
      <c r="K11">
        <v>16793</v>
      </c>
      <c r="L11">
        <v>0</v>
      </c>
      <c r="M11">
        <v>0</v>
      </c>
      <c r="N11">
        <v>343</v>
      </c>
      <c r="O11">
        <v>16793</v>
      </c>
      <c r="P11">
        <v>0</v>
      </c>
      <c r="Q11"/>
      <c r="R11"/>
      <c r="S11"/>
      <c r="T11"/>
      <c r="U11"/>
      <c r="V11"/>
      <c r="W11"/>
      <c r="X11">
        <v>4504.3525390625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5897.3445315347099</v>
      </c>
      <c r="AM11">
        <v>2628.2459640543798</v>
      </c>
      <c r="AN11">
        <v>2693.6813520472501</v>
      </c>
      <c r="AO11"/>
      <c r="AP11"/>
      <c r="AQ11"/>
      <c r="AR11"/>
      <c r="AS11">
        <v>25.072633743286101</v>
      </c>
      <c r="AT11">
        <v>22.503782272338899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>
      <c r="A12" t="s">
        <v>77</v>
      </c>
      <c r="B12" t="s">
        <v>179</v>
      </c>
      <c r="C12" t="s">
        <v>32</v>
      </c>
      <c r="D12" s="104">
        <v>0.53957262039184595</v>
      </c>
      <c r="E12" s="104">
        <f t="shared" si="0"/>
        <v>1.7284693717956561</v>
      </c>
      <c r="F12" s="104">
        <f t="shared" si="1"/>
        <v>8.17412734031676E-2</v>
      </c>
      <c r="G12">
        <v>0.43211734294891402</v>
      </c>
      <c r="H12">
        <v>2.04353183507919E-2</v>
      </c>
      <c r="I12">
        <v>17444</v>
      </c>
      <c r="J12">
        <v>2</v>
      </c>
      <c r="K12">
        <v>17442</v>
      </c>
      <c r="L12">
        <v>0</v>
      </c>
      <c r="M12">
        <v>2</v>
      </c>
      <c r="N12">
        <v>380</v>
      </c>
      <c r="O12">
        <v>17062</v>
      </c>
      <c r="P12">
        <v>0</v>
      </c>
      <c r="Q12"/>
      <c r="R12"/>
      <c r="S12"/>
      <c r="T12"/>
      <c r="U12"/>
      <c r="V12"/>
      <c r="W12"/>
      <c r="X12">
        <v>8967.9248046875</v>
      </c>
      <c r="Y12"/>
      <c r="Z12"/>
      <c r="AA12" t="s">
        <v>250</v>
      </c>
      <c r="AB12">
        <v>5.2059195341803196E-3</v>
      </c>
      <c r="AC12"/>
      <c r="AD12"/>
      <c r="AE12">
        <v>1.31671504789638E-2</v>
      </c>
      <c r="AF12">
        <v>0</v>
      </c>
      <c r="AG12">
        <v>0.51789582940307199</v>
      </c>
      <c r="AH12"/>
      <c r="AI12"/>
      <c r="AJ12">
        <v>1.3057941005773499</v>
      </c>
      <c r="AK12">
        <v>0</v>
      </c>
      <c r="AL12">
        <v>11176.447265625</v>
      </c>
      <c r="AM12">
        <v>5719.6723658007604</v>
      </c>
      <c r="AN12">
        <v>5720.2979992449</v>
      </c>
      <c r="AO12"/>
      <c r="AP12"/>
      <c r="AQ12"/>
      <c r="AR12"/>
      <c r="AS12">
        <v>0.25934579968452498</v>
      </c>
      <c r="AT12">
        <v>5.8541726320982E-2</v>
      </c>
      <c r="AU12"/>
      <c r="AV12"/>
      <c r="AW12"/>
      <c r="AX12"/>
      <c r="AY12"/>
      <c r="AZ12"/>
      <c r="BA12">
        <v>9.0899190880644291E-3</v>
      </c>
      <c r="BB12">
        <v>1.3219199802962101E-3</v>
      </c>
      <c r="BC12"/>
      <c r="BD12"/>
      <c r="BE12">
        <v>0.90228318796250595</v>
      </c>
      <c r="BF12">
        <v>0.13350847084363701</v>
      </c>
    </row>
    <row r="13" spans="1:58">
      <c r="A13" t="s">
        <v>77</v>
      </c>
      <c r="B13" t="s">
        <v>179</v>
      </c>
      <c r="C13" t="s">
        <v>250</v>
      </c>
      <c r="D13" s="104">
        <v>103.64597167968759</v>
      </c>
      <c r="E13" s="104">
        <f t="shared" si="0"/>
        <v>114.07891845703119</v>
      </c>
      <c r="F13" s="104">
        <f t="shared" si="1"/>
        <v>93.236106872558395</v>
      </c>
      <c r="G13">
        <v>28.519729614257798</v>
      </c>
      <c r="H13">
        <v>23.309026718139599</v>
      </c>
      <c r="I13">
        <v>17444</v>
      </c>
      <c r="J13">
        <v>380</v>
      </c>
      <c r="K13">
        <v>17064</v>
      </c>
      <c r="L13">
        <v>0</v>
      </c>
      <c r="M13">
        <v>2</v>
      </c>
      <c r="N13">
        <v>380</v>
      </c>
      <c r="O13">
        <v>17062</v>
      </c>
      <c r="P13">
        <v>0</v>
      </c>
      <c r="Q13"/>
      <c r="R13"/>
      <c r="S13"/>
      <c r="T13"/>
      <c r="U13"/>
      <c r="V13"/>
      <c r="W13"/>
      <c r="X13">
        <v>4504.3525390625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6016.6424804687504</v>
      </c>
      <c r="AM13">
        <v>2657.6655411789602</v>
      </c>
      <c r="AN13">
        <v>2730.8374763389002</v>
      </c>
      <c r="AO13"/>
      <c r="AP13"/>
      <c r="AQ13"/>
      <c r="AR13"/>
      <c r="AS13">
        <v>27.241502761840799</v>
      </c>
      <c r="AT13">
        <v>24.582984924316399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>
      <c r="A14" t="s">
        <v>78</v>
      </c>
      <c r="B14" t="s">
        <v>180</v>
      </c>
      <c r="C14" t="s">
        <v>32</v>
      </c>
      <c r="D14" s="104">
        <v>0.27049186229705802</v>
      </c>
      <c r="E14" s="104">
        <f t="shared" si="0"/>
        <v>1.292009472846984</v>
      </c>
      <c r="F14" s="104">
        <f t="shared" si="1"/>
        <v>1.1360345408320441E-2</v>
      </c>
      <c r="G14">
        <v>0.32300236821174599</v>
      </c>
      <c r="H14">
        <v>2.8400863520801102E-3</v>
      </c>
      <c r="I14">
        <v>17398</v>
      </c>
      <c r="J14">
        <v>1</v>
      </c>
      <c r="K14">
        <v>17397</v>
      </c>
      <c r="L14">
        <v>0</v>
      </c>
      <c r="M14">
        <v>1</v>
      </c>
      <c r="N14">
        <v>303</v>
      </c>
      <c r="O14">
        <v>17094</v>
      </c>
      <c r="P14">
        <v>0</v>
      </c>
      <c r="Q14"/>
      <c r="R14"/>
      <c r="S14"/>
      <c r="T14"/>
      <c r="U14"/>
      <c r="V14"/>
      <c r="W14"/>
      <c r="X14">
        <v>8967.9248046875</v>
      </c>
      <c r="Y14"/>
      <c r="Z14"/>
      <c r="AA14" t="s">
        <v>250</v>
      </c>
      <c r="AB14">
        <v>3.2716008799451202E-3</v>
      </c>
      <c r="AC14"/>
      <c r="AD14"/>
      <c r="AE14">
        <v>1.10250868834604E-2</v>
      </c>
      <c r="AF14">
        <v>0</v>
      </c>
      <c r="AG14">
        <v>0.326093241060116</v>
      </c>
      <c r="AH14"/>
      <c r="AI14"/>
      <c r="AJ14">
        <v>1.0963933674599</v>
      </c>
      <c r="AK14">
        <v>0</v>
      </c>
      <c r="AL14">
        <v>10412.498046875</v>
      </c>
      <c r="AM14">
        <v>5699.3305339467897</v>
      </c>
      <c r="AN14">
        <v>5699.6014367811904</v>
      </c>
      <c r="AO14"/>
      <c r="AP14"/>
      <c r="AQ14"/>
      <c r="AR14"/>
      <c r="AS14">
        <v>0.16832077503204301</v>
      </c>
      <c r="AT14">
        <v>1.8325440585613299E-2</v>
      </c>
      <c r="AU14"/>
      <c r="AV14"/>
      <c r="AW14"/>
      <c r="AX14"/>
      <c r="AY14"/>
      <c r="AZ14"/>
      <c r="BA14">
        <v>6.9048546248968697E-3</v>
      </c>
      <c r="BB14">
        <v>0</v>
      </c>
      <c r="BC14"/>
      <c r="BD14"/>
      <c r="BE14">
        <v>0.68705292006255603</v>
      </c>
      <c r="BF14">
        <v>0</v>
      </c>
    </row>
    <row r="15" spans="1:58">
      <c r="A15" t="s">
        <v>78</v>
      </c>
      <c r="B15" t="s">
        <v>180</v>
      </c>
      <c r="C15" t="s">
        <v>250</v>
      </c>
      <c r="D15" s="104">
        <v>82.678747558593798</v>
      </c>
      <c r="E15" s="104">
        <f t="shared" si="0"/>
        <v>91.997634887695199</v>
      </c>
      <c r="F15" s="104">
        <f t="shared" si="1"/>
        <v>73.378273010254006</v>
      </c>
      <c r="G15">
        <v>22.9994087219238</v>
      </c>
      <c r="H15">
        <v>18.344568252563501</v>
      </c>
      <c r="I15">
        <v>17398</v>
      </c>
      <c r="J15">
        <v>303</v>
      </c>
      <c r="K15">
        <v>17095</v>
      </c>
      <c r="L15">
        <v>0</v>
      </c>
      <c r="M15">
        <v>1</v>
      </c>
      <c r="N15">
        <v>303</v>
      </c>
      <c r="O15">
        <v>17094</v>
      </c>
      <c r="P15">
        <v>0</v>
      </c>
      <c r="Q15"/>
      <c r="R15"/>
      <c r="S15"/>
      <c r="T15"/>
      <c r="U15"/>
      <c r="V15"/>
      <c r="W15"/>
      <c r="X15">
        <v>4504.3525390625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5912.8278236515098</v>
      </c>
      <c r="AM15">
        <v>2649.8412476692702</v>
      </c>
      <c r="AN15">
        <v>2706.6687526998799</v>
      </c>
      <c r="AO15"/>
      <c r="AP15"/>
      <c r="AQ15"/>
      <c r="AR15"/>
      <c r="AS15">
        <v>21.857744216918899</v>
      </c>
      <c r="AT15">
        <v>19.4828281402588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>
      <c r="A16" t="s">
        <v>79</v>
      </c>
      <c r="B16" t="s">
        <v>7</v>
      </c>
      <c r="C16" t="s">
        <v>32</v>
      </c>
      <c r="D16" s="104">
        <v>0</v>
      </c>
      <c r="E16" s="104">
        <f t="shared" si="0"/>
        <v>0.79818958044052002</v>
      </c>
      <c r="F16" s="104">
        <f t="shared" si="1"/>
        <v>0</v>
      </c>
      <c r="G16">
        <v>0.19954739511013</v>
      </c>
      <c r="H16">
        <v>0</v>
      </c>
      <c r="I16">
        <v>17665</v>
      </c>
      <c r="J16">
        <v>0</v>
      </c>
      <c r="K16">
        <v>17665</v>
      </c>
      <c r="L16">
        <v>0</v>
      </c>
      <c r="M16">
        <v>0</v>
      </c>
      <c r="N16">
        <v>0</v>
      </c>
      <c r="O16">
        <v>17665</v>
      </c>
      <c r="P16">
        <v>0</v>
      </c>
      <c r="Q16"/>
      <c r="R16"/>
      <c r="S16"/>
      <c r="T16"/>
      <c r="U16"/>
      <c r="V16"/>
      <c r="W16"/>
      <c r="X16">
        <v>8967.9248046875</v>
      </c>
      <c r="Y16"/>
      <c r="Z16"/>
      <c r="AA16" t="s">
        <v>250</v>
      </c>
      <c r="AB16"/>
      <c r="AC16"/>
      <c r="AD16"/>
      <c r="AE16"/>
      <c r="AF16"/>
      <c r="AG16"/>
      <c r="AH16"/>
      <c r="AI16"/>
      <c r="AJ16"/>
      <c r="AK16"/>
      <c r="AL16">
        <v>0</v>
      </c>
      <c r="AM16">
        <v>5618.6783304015298</v>
      </c>
      <c r="AN16">
        <v>5618.6783304015198</v>
      </c>
      <c r="AO16"/>
      <c r="AP16"/>
      <c r="AQ16"/>
      <c r="AR16"/>
      <c r="AS16">
        <v>9.1177508234977694E-2</v>
      </c>
      <c r="AT16">
        <v>0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>
      <c r="A17" t="s">
        <v>79</v>
      </c>
      <c r="B17" t="s">
        <v>7</v>
      </c>
      <c r="C17" t="s">
        <v>250</v>
      </c>
      <c r="D17" s="104">
        <v>0</v>
      </c>
      <c r="E17" s="104">
        <f t="shared" si="0"/>
        <v>0.79818958044052002</v>
      </c>
      <c r="F17" s="104">
        <f t="shared" si="1"/>
        <v>0</v>
      </c>
      <c r="G17">
        <v>0.19954739511013</v>
      </c>
      <c r="H17">
        <v>0</v>
      </c>
      <c r="I17">
        <v>17665</v>
      </c>
      <c r="J17">
        <v>0</v>
      </c>
      <c r="K17">
        <v>17665</v>
      </c>
      <c r="L17">
        <v>0</v>
      </c>
      <c r="M17">
        <v>0</v>
      </c>
      <c r="N17">
        <v>0</v>
      </c>
      <c r="O17">
        <v>17665</v>
      </c>
      <c r="P17">
        <v>0</v>
      </c>
      <c r="Q17"/>
      <c r="R17"/>
      <c r="S17"/>
      <c r="T17"/>
      <c r="U17"/>
      <c r="V17"/>
      <c r="W17"/>
      <c r="X17">
        <v>4504.3525390625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0</v>
      </c>
      <c r="AM17">
        <v>2612.1113746174501</v>
      </c>
      <c r="AN17">
        <v>2612.1113746174601</v>
      </c>
      <c r="AO17"/>
      <c r="AP17"/>
      <c r="AQ17"/>
      <c r="AR17"/>
      <c r="AS17">
        <v>9.1177508234977694E-2</v>
      </c>
      <c r="AT17">
        <v>0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>
      <c r="A18" t="s">
        <v>252</v>
      </c>
      <c r="B18"/>
      <c r="C18" t="s">
        <v>246</v>
      </c>
      <c r="D18" s="104">
        <v>42608.881249999999</v>
      </c>
      <c r="E18" s="104">
        <f t="shared" si="0"/>
        <v>51489.68359375</v>
      </c>
      <c r="F18" s="104">
        <f t="shared" si="1"/>
        <v>37130.82421875</v>
      </c>
      <c r="G18">
        <v>12872.4208984375</v>
      </c>
      <c r="H18">
        <v>9282.7060546875</v>
      </c>
      <c r="I18">
        <v>17112</v>
      </c>
      <c r="J18">
        <v>17110</v>
      </c>
      <c r="K18">
        <v>2</v>
      </c>
      <c r="L18">
        <v>0</v>
      </c>
      <c r="M18">
        <v>17110</v>
      </c>
      <c r="N18">
        <v>0</v>
      </c>
      <c r="O18">
        <v>2</v>
      </c>
      <c r="P18">
        <v>0</v>
      </c>
      <c r="Q18"/>
      <c r="R18"/>
      <c r="S18"/>
      <c r="T18"/>
      <c r="U18"/>
      <c r="V18"/>
      <c r="W18"/>
      <c r="X18">
        <v>8967.9248046875</v>
      </c>
      <c r="Y18"/>
      <c r="Z18"/>
      <c r="AA18" t="s">
        <v>251</v>
      </c>
      <c r="AB18"/>
      <c r="AC18"/>
      <c r="AD18"/>
      <c r="AE18"/>
      <c r="AF18"/>
      <c r="AG18">
        <v>100</v>
      </c>
      <c r="AH18"/>
      <c r="AI18"/>
      <c r="AJ18">
        <v>100.000966918722</v>
      </c>
      <c r="AK18">
        <v>99.999033081278</v>
      </c>
      <c r="AL18">
        <v>10929.263686258</v>
      </c>
      <c r="AM18">
        <v>7073.27197265625</v>
      </c>
      <c r="AN18">
        <v>10928.813009339699</v>
      </c>
      <c r="AO18"/>
      <c r="AP18"/>
      <c r="AQ18"/>
      <c r="AR18"/>
      <c r="AS18">
        <v>11634.234375</v>
      </c>
      <c r="AT18">
        <v>9883.2490234375</v>
      </c>
      <c r="AU18"/>
      <c r="AV18"/>
      <c r="AW18"/>
      <c r="AX18"/>
      <c r="AY18"/>
      <c r="AZ18"/>
      <c r="BA18"/>
      <c r="BB18"/>
      <c r="BC18"/>
      <c r="BD18"/>
      <c r="BE18">
        <v>100.000441805344</v>
      </c>
      <c r="BF18">
        <v>99.999558194655705</v>
      </c>
    </row>
    <row r="19" spans="1:58">
      <c r="A19" t="s">
        <v>252</v>
      </c>
      <c r="B19"/>
      <c r="C19" t="s">
        <v>251</v>
      </c>
      <c r="D19" s="104">
        <v>0</v>
      </c>
      <c r="E19" s="104">
        <f t="shared" si="0"/>
        <v>0.82398653030395597</v>
      </c>
      <c r="F19" s="104">
        <f t="shared" si="1"/>
        <v>0</v>
      </c>
      <c r="G19">
        <v>0.20599663257598899</v>
      </c>
      <c r="H19">
        <v>0</v>
      </c>
      <c r="I19">
        <v>17112</v>
      </c>
      <c r="J19">
        <v>0</v>
      </c>
      <c r="K19">
        <v>17112</v>
      </c>
      <c r="L19">
        <v>0</v>
      </c>
      <c r="M19">
        <v>17110</v>
      </c>
      <c r="N19">
        <v>0</v>
      </c>
      <c r="O19">
        <v>2</v>
      </c>
      <c r="P19">
        <v>0</v>
      </c>
      <c r="Q19"/>
      <c r="R19"/>
      <c r="S19"/>
      <c r="T19"/>
      <c r="U19"/>
      <c r="V19"/>
      <c r="W19"/>
      <c r="X19">
        <v>4504.3525390625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0</v>
      </c>
      <c r="AM19">
        <v>3230.7899117418501</v>
      </c>
      <c r="AN19">
        <v>3230.7899117418501</v>
      </c>
      <c r="AO19"/>
      <c r="AP19"/>
      <c r="AQ19"/>
      <c r="AR19"/>
      <c r="AS19">
        <v>9.4124160706996904E-2</v>
      </c>
      <c r="AT19">
        <v>0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>
      <c r="A20" t="s">
        <v>253</v>
      </c>
      <c r="B20"/>
      <c r="C20" t="s">
        <v>246</v>
      </c>
      <c r="D20" s="104">
        <v>0</v>
      </c>
      <c r="E20" s="104">
        <f t="shared" si="0"/>
        <v>0.762490034103392</v>
      </c>
      <c r="F20" s="104">
        <f t="shared" si="1"/>
        <v>0</v>
      </c>
      <c r="G20">
        <v>0.190622508525848</v>
      </c>
      <c r="H20">
        <v>0</v>
      </c>
      <c r="I20">
        <v>18492</v>
      </c>
      <c r="J20">
        <v>0</v>
      </c>
      <c r="K20">
        <v>18492</v>
      </c>
      <c r="L20">
        <v>0</v>
      </c>
      <c r="M20">
        <v>0</v>
      </c>
      <c r="N20">
        <v>18477</v>
      </c>
      <c r="O20">
        <v>15</v>
      </c>
      <c r="P20">
        <v>0</v>
      </c>
      <c r="Q20"/>
      <c r="R20"/>
      <c r="S20"/>
      <c r="T20"/>
      <c r="U20"/>
      <c r="V20"/>
      <c r="W20"/>
      <c r="X20">
        <v>8967.9248046875</v>
      </c>
      <c r="Y20"/>
      <c r="Z20"/>
      <c r="AA20" t="s">
        <v>251</v>
      </c>
      <c r="AB20"/>
      <c r="AC20"/>
      <c r="AD20"/>
      <c r="AE20"/>
      <c r="AF20"/>
      <c r="AG20"/>
      <c r="AH20"/>
      <c r="AI20"/>
      <c r="AJ20"/>
      <c r="AK20"/>
      <c r="AL20">
        <v>0</v>
      </c>
      <c r="AM20">
        <v>5618.5205849414997</v>
      </c>
      <c r="AN20">
        <v>5618.5205849414997</v>
      </c>
      <c r="AO20"/>
      <c r="AP20"/>
      <c r="AQ20"/>
      <c r="AR20"/>
      <c r="AS20">
        <v>8.7099708616733607E-2</v>
      </c>
      <c r="AT20">
        <v>0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>
      <c r="A21" t="s">
        <v>253</v>
      </c>
      <c r="B21"/>
      <c r="C21" t="s">
        <v>251</v>
      </c>
      <c r="D21" s="104">
        <v>33491.96875</v>
      </c>
      <c r="E21" s="104">
        <f t="shared" si="0"/>
        <v>36108.15234375</v>
      </c>
      <c r="F21" s="104">
        <f t="shared" si="1"/>
        <v>31284.109375</v>
      </c>
      <c r="G21">
        <v>9027.0380859375</v>
      </c>
      <c r="H21">
        <v>7821.02734375</v>
      </c>
      <c r="I21">
        <v>18492</v>
      </c>
      <c r="J21">
        <v>18477</v>
      </c>
      <c r="K21">
        <v>15</v>
      </c>
      <c r="L21">
        <v>0</v>
      </c>
      <c r="M21">
        <v>0</v>
      </c>
      <c r="N21">
        <v>18477</v>
      </c>
      <c r="O21">
        <v>15</v>
      </c>
      <c r="P21">
        <v>0</v>
      </c>
      <c r="Q21"/>
      <c r="R21"/>
      <c r="S21"/>
      <c r="T21"/>
      <c r="U21"/>
      <c r="V21"/>
      <c r="W21"/>
      <c r="X21">
        <v>4504.3525390625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6017.7596356069398</v>
      </c>
      <c r="AM21">
        <v>2639.48611653646</v>
      </c>
      <c r="AN21">
        <v>6015.0193099100998</v>
      </c>
      <c r="AO21"/>
      <c r="AP21"/>
      <c r="AQ21"/>
      <c r="AR21"/>
      <c r="AS21">
        <v>8690.40234375</v>
      </c>
      <c r="AT21">
        <v>8081.7109375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>
      <c r="A22" t="s">
        <v>86</v>
      </c>
      <c r="B22" t="s">
        <v>174</v>
      </c>
      <c r="C22" t="s">
        <v>144</v>
      </c>
      <c r="D22" s="104">
        <v>77.229364013671798</v>
      </c>
      <c r="E22" s="104">
        <f t="shared" si="0"/>
        <v>85.962356567382798</v>
      </c>
      <c r="F22" s="104">
        <f t="shared" si="1"/>
        <v>68.512550354004006</v>
      </c>
      <c r="G22">
        <v>21.4905891418457</v>
      </c>
      <c r="H22">
        <v>17.128137588501001</v>
      </c>
      <c r="I22">
        <v>18492</v>
      </c>
      <c r="J22">
        <v>301</v>
      </c>
      <c r="K22">
        <v>18191</v>
      </c>
      <c r="L22">
        <v>0</v>
      </c>
      <c r="M22">
        <v>301</v>
      </c>
      <c r="N22">
        <v>1</v>
      </c>
      <c r="O22">
        <v>18190</v>
      </c>
      <c r="P22">
        <v>0</v>
      </c>
      <c r="Q22"/>
      <c r="R22"/>
      <c r="S22"/>
      <c r="T22"/>
      <c r="U22"/>
      <c r="V22"/>
      <c r="W22"/>
      <c r="X22">
        <v>8064.15087890625</v>
      </c>
      <c r="Y22"/>
      <c r="Z22"/>
      <c r="AA22" t="s">
        <v>254</v>
      </c>
      <c r="AB22">
        <v>303.46843744261798</v>
      </c>
      <c r="AC22"/>
      <c r="AD22"/>
      <c r="AE22">
        <v>1022.67000067152</v>
      </c>
      <c r="AF22">
        <v>0</v>
      </c>
      <c r="AG22">
        <v>99.671558730882097</v>
      </c>
      <c r="AH22"/>
      <c r="AI22"/>
      <c r="AJ22">
        <v>100.44738783212701</v>
      </c>
      <c r="AK22">
        <v>98.895729629637401</v>
      </c>
      <c r="AL22">
        <v>10043.1951632579</v>
      </c>
      <c r="AM22">
        <v>4390.0391480049202</v>
      </c>
      <c r="AN22">
        <v>4482.0573158932502</v>
      </c>
      <c r="AO22"/>
      <c r="AP22"/>
      <c r="AQ22"/>
      <c r="AR22"/>
      <c r="AS22">
        <v>20.420738220214801</v>
      </c>
      <c r="AT22">
        <v>18.1949977874756</v>
      </c>
      <c r="AU22"/>
      <c r="AV22"/>
      <c r="AW22"/>
      <c r="AX22"/>
      <c r="AY22"/>
      <c r="AZ22"/>
      <c r="BA22">
        <v>640.48518455724104</v>
      </c>
      <c r="BB22">
        <v>0</v>
      </c>
      <c r="BC22"/>
      <c r="BD22"/>
      <c r="BE22">
        <v>100.035111055274</v>
      </c>
      <c r="BF22">
        <v>99.308006406489895</v>
      </c>
    </row>
    <row r="23" spans="1:58">
      <c r="A23" t="s">
        <v>86</v>
      </c>
      <c r="B23" t="s">
        <v>174</v>
      </c>
      <c r="C23" t="s">
        <v>254</v>
      </c>
      <c r="D23" s="104">
        <v>0.254488945007324</v>
      </c>
      <c r="E23" s="104">
        <f t="shared" si="0"/>
        <v>1.2155632972717281</v>
      </c>
      <c r="F23" s="104">
        <f t="shared" si="1"/>
        <v>1.068825833499432E-2</v>
      </c>
      <c r="G23">
        <v>0.30389082431793202</v>
      </c>
      <c r="H23">
        <v>2.6720645837485799E-3</v>
      </c>
      <c r="I23">
        <v>18492</v>
      </c>
      <c r="J23">
        <v>1</v>
      </c>
      <c r="K23">
        <v>18491</v>
      </c>
      <c r="L23">
        <v>0</v>
      </c>
      <c r="M23">
        <v>301</v>
      </c>
      <c r="N23">
        <v>1</v>
      </c>
      <c r="O23">
        <v>18190</v>
      </c>
      <c r="P23">
        <v>0</v>
      </c>
      <c r="Q23"/>
      <c r="R23"/>
      <c r="S23"/>
      <c r="T23"/>
      <c r="U23"/>
      <c r="V23"/>
      <c r="W23"/>
      <c r="X23">
        <v>6106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6481.34912109375</v>
      </c>
      <c r="AM23">
        <v>4487.1704812423504</v>
      </c>
      <c r="AN23">
        <v>4487.27832131588</v>
      </c>
      <c r="AO23"/>
      <c r="AP23"/>
      <c r="AQ23"/>
      <c r="AR23"/>
      <c r="AS23">
        <v>0.15836212038993799</v>
      </c>
      <c r="AT23">
        <v>1.7241286113858199E-2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>
      <c r="A24" t="s">
        <v>87</v>
      </c>
      <c r="B24" t="s">
        <v>175</v>
      </c>
      <c r="C24" t="s">
        <v>144</v>
      </c>
      <c r="D24" s="104">
        <v>59.151843261718795</v>
      </c>
      <c r="E24" s="104">
        <f t="shared" si="0"/>
        <v>66.836318969726406</v>
      </c>
      <c r="F24" s="104">
        <f t="shared" si="1"/>
        <v>51.47989654541</v>
      </c>
      <c r="G24">
        <v>16.709079742431602</v>
      </c>
      <c r="H24">
        <v>12.8699741363525</v>
      </c>
      <c r="I24">
        <v>18253</v>
      </c>
      <c r="J24">
        <v>228</v>
      </c>
      <c r="K24">
        <v>18025</v>
      </c>
      <c r="L24">
        <v>4</v>
      </c>
      <c r="M24">
        <v>224</v>
      </c>
      <c r="N24">
        <v>1</v>
      </c>
      <c r="O24">
        <v>18024</v>
      </c>
      <c r="P24">
        <v>0.2570412398861</v>
      </c>
      <c r="Q24"/>
      <c r="R24"/>
      <c r="S24"/>
      <c r="T24"/>
      <c r="U24"/>
      <c r="V24"/>
      <c r="W24"/>
      <c r="X24">
        <v>8064.15087890625</v>
      </c>
      <c r="Y24"/>
      <c r="Z24"/>
      <c r="AA24" t="s">
        <v>254</v>
      </c>
      <c r="AB24">
        <v>45.880903101916303</v>
      </c>
      <c r="AC24"/>
      <c r="AD24"/>
      <c r="AE24">
        <v>88.095580904395604</v>
      </c>
      <c r="AF24">
        <v>3.6662252994369799</v>
      </c>
      <c r="AG24">
        <v>97.866935289565404</v>
      </c>
      <c r="AH24"/>
      <c r="AI24"/>
      <c r="AJ24">
        <v>99.787688379306005</v>
      </c>
      <c r="AK24">
        <v>95.946182199824904</v>
      </c>
      <c r="AL24">
        <v>10004.0127766927</v>
      </c>
      <c r="AM24">
        <v>4873.1053165769099</v>
      </c>
      <c r="AN24">
        <v>4937.1959811748702</v>
      </c>
      <c r="AO24"/>
      <c r="AP24"/>
      <c r="AQ24"/>
      <c r="AR24"/>
      <c r="AS24">
        <v>15.767731666564901</v>
      </c>
      <c r="AT24">
        <v>13.8090057373047</v>
      </c>
      <c r="AU24"/>
      <c r="AV24"/>
      <c r="AW24"/>
      <c r="AX24"/>
      <c r="AY24"/>
      <c r="AZ24"/>
      <c r="BA24">
        <v>66.975367029530304</v>
      </c>
      <c r="BB24">
        <v>24.786439174302298</v>
      </c>
      <c r="BC24"/>
      <c r="BD24"/>
      <c r="BE24">
        <v>98.826726027634393</v>
      </c>
      <c r="BF24">
        <v>96.907144551496501</v>
      </c>
    </row>
    <row r="25" spans="1:58">
      <c r="A25" t="s">
        <v>87</v>
      </c>
      <c r="B25" t="s">
        <v>175</v>
      </c>
      <c r="C25" t="s">
        <v>254</v>
      </c>
      <c r="D25" s="104">
        <v>1.2892475128173819</v>
      </c>
      <c r="E25" s="104">
        <f t="shared" si="0"/>
        <v>2.8019850254058838</v>
      </c>
      <c r="F25" s="104">
        <f t="shared" si="1"/>
        <v>0.45325917005538802</v>
      </c>
      <c r="G25">
        <v>0.70049625635147095</v>
      </c>
      <c r="H25">
        <v>0.113314792513847</v>
      </c>
      <c r="I25">
        <v>18253</v>
      </c>
      <c r="J25">
        <v>5</v>
      </c>
      <c r="K25">
        <v>18248</v>
      </c>
      <c r="L25">
        <v>4</v>
      </c>
      <c r="M25">
        <v>224</v>
      </c>
      <c r="N25">
        <v>1</v>
      </c>
      <c r="O25">
        <v>18024</v>
      </c>
      <c r="P25">
        <v>0.2570412398861</v>
      </c>
      <c r="Q25"/>
      <c r="R25"/>
      <c r="S25"/>
      <c r="T25"/>
      <c r="U25"/>
      <c r="V25"/>
      <c r="W25"/>
      <c r="X25">
        <v>6106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6282.3192382812504</v>
      </c>
      <c r="AM25">
        <v>4786.5966315764899</v>
      </c>
      <c r="AN25">
        <v>4787.0063512408597</v>
      </c>
      <c r="AO25"/>
      <c r="AP25"/>
      <c r="AQ25"/>
      <c r="AR25"/>
      <c r="AS25">
        <v>0.49091616272926297</v>
      </c>
      <c r="AT25">
        <v>0.197631165385246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>
      <c r="A26" t="s">
        <v>88</v>
      </c>
      <c r="B26" t="s">
        <v>176</v>
      </c>
      <c r="C26" t="s">
        <v>144</v>
      </c>
      <c r="D26" s="104">
        <v>34.155865478515601</v>
      </c>
      <c r="E26" s="104">
        <f t="shared" si="0"/>
        <v>40.296764373779197</v>
      </c>
      <c r="F26" s="104">
        <f t="shared" si="1"/>
        <v>28.02296447753908</v>
      </c>
      <c r="G26">
        <v>10.074191093444799</v>
      </c>
      <c r="H26">
        <v>7.0057411193847701</v>
      </c>
      <c r="I26">
        <v>16455</v>
      </c>
      <c r="J26">
        <v>119</v>
      </c>
      <c r="K26">
        <v>16336</v>
      </c>
      <c r="L26">
        <v>0</v>
      </c>
      <c r="M26">
        <v>119</v>
      </c>
      <c r="N26">
        <v>0</v>
      </c>
      <c r="O26">
        <v>16336</v>
      </c>
      <c r="P26">
        <v>0</v>
      </c>
      <c r="Q26"/>
      <c r="R26"/>
      <c r="S26"/>
      <c r="T26"/>
      <c r="U26"/>
      <c r="V26"/>
      <c r="W26"/>
      <c r="X26">
        <v>8064.15087890625</v>
      </c>
      <c r="Y26"/>
      <c r="Z26"/>
      <c r="AA26" t="s">
        <v>254</v>
      </c>
      <c r="AB26"/>
      <c r="AC26"/>
      <c r="AD26"/>
      <c r="AE26"/>
      <c r="AF26"/>
      <c r="AG26">
        <v>100</v>
      </c>
      <c r="AH26"/>
      <c r="AI26"/>
      <c r="AJ26">
        <v>101.254380407298</v>
      </c>
      <c r="AK26">
        <v>98.745619592701601</v>
      </c>
      <c r="AL26">
        <v>10118.426404936999</v>
      </c>
      <c r="AM26">
        <v>4354.2601055328296</v>
      </c>
      <c r="AN26">
        <v>4395.9456594452804</v>
      </c>
      <c r="AO26"/>
      <c r="AP26"/>
      <c r="AQ26"/>
      <c r="AR26"/>
      <c r="AS26">
        <v>9.3219928741455096</v>
      </c>
      <c r="AT26">
        <v>7.7564587593078604</v>
      </c>
      <c r="AU26"/>
      <c r="AV26"/>
      <c r="AW26"/>
      <c r="AX26"/>
      <c r="AY26"/>
      <c r="AZ26"/>
      <c r="BA26"/>
      <c r="BB26"/>
      <c r="BC26"/>
      <c r="BD26"/>
      <c r="BE26">
        <v>100.57315146689901</v>
      </c>
      <c r="BF26">
        <v>99.426848533101506</v>
      </c>
    </row>
    <row r="27" spans="1:58">
      <c r="A27" t="s">
        <v>88</v>
      </c>
      <c r="B27" t="s">
        <v>176</v>
      </c>
      <c r="C27" t="s">
        <v>254</v>
      </c>
      <c r="D27" s="104">
        <v>0</v>
      </c>
      <c r="E27" s="104">
        <f t="shared" si="0"/>
        <v>0.85688894987106401</v>
      </c>
      <c r="F27" s="104">
        <f t="shared" si="1"/>
        <v>0</v>
      </c>
      <c r="G27">
        <v>0.214222237467766</v>
      </c>
      <c r="H27">
        <v>0</v>
      </c>
      <c r="I27">
        <v>16455</v>
      </c>
      <c r="J27">
        <v>0</v>
      </c>
      <c r="K27">
        <v>16455</v>
      </c>
      <c r="L27">
        <v>0</v>
      </c>
      <c r="M27">
        <v>119</v>
      </c>
      <c r="N27">
        <v>0</v>
      </c>
      <c r="O27">
        <v>16336</v>
      </c>
      <c r="P27">
        <v>0</v>
      </c>
      <c r="Q27"/>
      <c r="R27"/>
      <c r="S27"/>
      <c r="T27"/>
      <c r="U27"/>
      <c r="V27"/>
      <c r="W27"/>
      <c r="X27">
        <v>6106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0</v>
      </c>
      <c r="AM27">
        <v>4464.7559592716198</v>
      </c>
      <c r="AN27">
        <v>4464.7559592716398</v>
      </c>
      <c r="AO27"/>
      <c r="AP27"/>
      <c r="AQ27"/>
      <c r="AR27"/>
      <c r="AS27">
        <v>9.7882419824600206E-2</v>
      </c>
      <c r="AT27">
        <v>0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>
      <c r="A28" t="s">
        <v>89</v>
      </c>
      <c r="B28" t="s">
        <v>177</v>
      </c>
      <c r="C28" t="s">
        <v>144</v>
      </c>
      <c r="D28" s="104">
        <v>39.7763671875</v>
      </c>
      <c r="E28" s="104">
        <f t="shared" si="0"/>
        <v>46.104160308837997</v>
      </c>
      <c r="F28" s="104">
        <f t="shared" si="1"/>
        <v>33.457065582275398</v>
      </c>
      <c r="G28">
        <v>11.526040077209499</v>
      </c>
      <c r="H28">
        <v>8.3642663955688494</v>
      </c>
      <c r="I28">
        <v>18059</v>
      </c>
      <c r="J28">
        <v>152</v>
      </c>
      <c r="K28">
        <v>17907</v>
      </c>
      <c r="L28">
        <v>0</v>
      </c>
      <c r="M28">
        <v>152</v>
      </c>
      <c r="N28">
        <v>1</v>
      </c>
      <c r="O28">
        <v>17906</v>
      </c>
      <c r="P28">
        <v>0</v>
      </c>
      <c r="Q28"/>
      <c r="R28"/>
      <c r="S28"/>
      <c r="T28"/>
      <c r="U28"/>
      <c r="V28"/>
      <c r="W28"/>
      <c r="X28">
        <v>8064.15087890625</v>
      </c>
      <c r="Y28"/>
      <c r="Z28"/>
      <c r="AA28" t="s">
        <v>254</v>
      </c>
      <c r="AB28">
        <v>152.63906711620999</v>
      </c>
      <c r="AC28"/>
      <c r="AD28"/>
      <c r="AE28">
        <v>514.78783038660004</v>
      </c>
      <c r="AF28">
        <v>0</v>
      </c>
      <c r="AG28">
        <v>99.349123879251593</v>
      </c>
      <c r="AH28"/>
      <c r="AI28"/>
      <c r="AJ28">
        <v>100.883329902469</v>
      </c>
      <c r="AK28">
        <v>97.814917856033802</v>
      </c>
      <c r="AL28">
        <v>10114.6415308902</v>
      </c>
      <c r="AM28">
        <v>4203.96578519181</v>
      </c>
      <c r="AN28">
        <v>4253.7150909865204</v>
      </c>
      <c r="AO28"/>
      <c r="AP28"/>
      <c r="AQ28"/>
      <c r="AR28"/>
      <c r="AS28">
        <v>10.7509422302246</v>
      </c>
      <c r="AT28">
        <v>9.1377925872802699</v>
      </c>
      <c r="AU28"/>
      <c r="AV28"/>
      <c r="AW28"/>
      <c r="AX28"/>
      <c r="AY28"/>
      <c r="AZ28"/>
      <c r="BA28">
        <v>322.37618036799199</v>
      </c>
      <c r="BB28">
        <v>0</v>
      </c>
      <c r="BC28"/>
      <c r="BD28"/>
      <c r="BE28">
        <v>100.068197718308</v>
      </c>
      <c r="BF28">
        <v>98.630050040194902</v>
      </c>
    </row>
    <row r="29" spans="1:58">
      <c r="A29" t="s">
        <v>89</v>
      </c>
      <c r="B29" t="s">
        <v>177</v>
      </c>
      <c r="C29" t="s">
        <v>254</v>
      </c>
      <c r="D29" s="104">
        <v>0.26059100627899201</v>
      </c>
      <c r="E29" s="104">
        <f t="shared" si="0"/>
        <v>1.244712710380556</v>
      </c>
      <c r="F29" s="104">
        <f t="shared" si="1"/>
        <v>1.094453036785124E-2</v>
      </c>
      <c r="G29">
        <v>0.31117817759513899</v>
      </c>
      <c r="H29">
        <v>2.73613259196281E-3</v>
      </c>
      <c r="I29">
        <v>18059</v>
      </c>
      <c r="J29">
        <v>1</v>
      </c>
      <c r="K29">
        <v>18058</v>
      </c>
      <c r="L29">
        <v>0</v>
      </c>
      <c r="M29">
        <v>152</v>
      </c>
      <c r="N29">
        <v>1</v>
      </c>
      <c r="O29">
        <v>17906</v>
      </c>
      <c r="P29">
        <v>0</v>
      </c>
      <c r="Q29"/>
      <c r="R29"/>
      <c r="S29"/>
      <c r="T29"/>
      <c r="U29"/>
      <c r="V29"/>
      <c r="W29"/>
      <c r="X29">
        <v>6106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6942.47998046875</v>
      </c>
      <c r="AM29">
        <v>4392.0690358519296</v>
      </c>
      <c r="AN29">
        <v>4392.2102624394602</v>
      </c>
      <c r="AO29"/>
      <c r="AP29"/>
      <c r="AQ29"/>
      <c r="AR29"/>
      <c r="AS29">
        <v>0.162159442901611</v>
      </c>
      <c r="AT29">
        <v>1.7654683440923701E-2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>
      <c r="A30" t="s">
        <v>90</v>
      </c>
      <c r="B30" t="s">
        <v>178</v>
      </c>
      <c r="C30" t="s">
        <v>144</v>
      </c>
      <c r="D30" s="104">
        <v>48.811764526367199</v>
      </c>
      <c r="E30" s="104">
        <f t="shared" si="0"/>
        <v>56.243175506591598</v>
      </c>
      <c r="F30" s="104">
        <f t="shared" si="1"/>
        <v>41.392066955566399</v>
      </c>
      <c r="G30">
        <v>14.060793876647899</v>
      </c>
      <c r="H30">
        <v>10.3480167388916</v>
      </c>
      <c r="I30">
        <v>16087</v>
      </c>
      <c r="J30">
        <v>166</v>
      </c>
      <c r="K30">
        <v>15921</v>
      </c>
      <c r="L30">
        <v>0</v>
      </c>
      <c r="M30">
        <v>166</v>
      </c>
      <c r="N30">
        <v>0</v>
      </c>
      <c r="O30">
        <v>15921</v>
      </c>
      <c r="P30">
        <v>0</v>
      </c>
      <c r="Q30"/>
      <c r="R30"/>
      <c r="S30"/>
      <c r="T30"/>
      <c r="U30"/>
      <c r="V30"/>
      <c r="W30"/>
      <c r="X30">
        <v>8064.15087890625</v>
      </c>
      <c r="Y30"/>
      <c r="Z30"/>
      <c r="AA30" t="s">
        <v>254</v>
      </c>
      <c r="AB30"/>
      <c r="AC30"/>
      <c r="AD30"/>
      <c r="AE30"/>
      <c r="AF30"/>
      <c r="AG30">
        <v>100</v>
      </c>
      <c r="AH30"/>
      <c r="AI30"/>
      <c r="AJ30">
        <v>100.897829285336</v>
      </c>
      <c r="AK30">
        <v>99.1021707146637</v>
      </c>
      <c r="AL30">
        <v>10038.134353821501</v>
      </c>
      <c r="AM30">
        <v>4172.6546370709502</v>
      </c>
      <c r="AN30">
        <v>4233.17988310694</v>
      </c>
      <c r="AO30"/>
      <c r="AP30"/>
      <c r="AQ30"/>
      <c r="AR30"/>
      <c r="AS30">
        <v>13.1504583358765</v>
      </c>
      <c r="AT30">
        <v>11.2561855316162</v>
      </c>
      <c r="AU30"/>
      <c r="AV30"/>
      <c r="AW30"/>
      <c r="AX30"/>
      <c r="AY30"/>
      <c r="AZ30"/>
      <c r="BA30"/>
      <c r="BB30"/>
      <c r="BC30"/>
      <c r="BD30"/>
      <c r="BE30">
        <v>100.41023566656401</v>
      </c>
      <c r="BF30">
        <v>99.589764333435596</v>
      </c>
    </row>
    <row r="31" spans="1:58">
      <c r="A31" t="s">
        <v>90</v>
      </c>
      <c r="B31" t="s">
        <v>178</v>
      </c>
      <c r="C31" t="s">
        <v>254</v>
      </c>
      <c r="D31" s="104">
        <v>0</v>
      </c>
      <c r="E31" s="104">
        <f t="shared" si="0"/>
        <v>0.876492619514464</v>
      </c>
      <c r="F31" s="104">
        <f t="shared" si="1"/>
        <v>0</v>
      </c>
      <c r="G31">
        <v>0.219123154878616</v>
      </c>
      <c r="H31">
        <v>0</v>
      </c>
      <c r="I31">
        <v>16087</v>
      </c>
      <c r="J31">
        <v>0</v>
      </c>
      <c r="K31">
        <v>16087</v>
      </c>
      <c r="L31">
        <v>0</v>
      </c>
      <c r="M31">
        <v>166</v>
      </c>
      <c r="N31">
        <v>0</v>
      </c>
      <c r="O31">
        <v>15921</v>
      </c>
      <c r="P31">
        <v>0</v>
      </c>
      <c r="Q31"/>
      <c r="R31"/>
      <c r="S31"/>
      <c r="T31"/>
      <c r="U31"/>
      <c r="V31"/>
      <c r="W31"/>
      <c r="X31">
        <v>6106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0</v>
      </c>
      <c r="AM31">
        <v>4358.7197693140497</v>
      </c>
      <c r="AN31">
        <v>4358.7197693140297</v>
      </c>
      <c r="AO31"/>
      <c r="AP31"/>
      <c r="AQ31"/>
      <c r="AR31"/>
      <c r="AS31">
        <v>0.100121632218361</v>
      </c>
      <c r="AT31">
        <v>0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>
      <c r="A32" t="s">
        <v>91</v>
      </c>
      <c r="B32" t="s">
        <v>179</v>
      </c>
      <c r="C32" t="s">
        <v>144</v>
      </c>
      <c r="D32" s="104">
        <v>46.564630126953197</v>
      </c>
      <c r="E32" s="104">
        <f t="shared" si="0"/>
        <v>53.5904121398924</v>
      </c>
      <c r="F32" s="104">
        <f t="shared" si="1"/>
        <v>39.54932022094728</v>
      </c>
      <c r="G32">
        <v>13.3976030349731</v>
      </c>
      <c r="H32">
        <v>9.88733005523682</v>
      </c>
      <c r="I32">
        <v>17164</v>
      </c>
      <c r="J32">
        <v>169</v>
      </c>
      <c r="K32">
        <v>16995</v>
      </c>
      <c r="L32">
        <v>0</v>
      </c>
      <c r="M32">
        <v>169</v>
      </c>
      <c r="N32">
        <v>3</v>
      </c>
      <c r="O32">
        <v>16992</v>
      </c>
      <c r="P32">
        <v>0</v>
      </c>
      <c r="Q32"/>
      <c r="R32"/>
      <c r="S32"/>
      <c r="T32"/>
      <c r="U32"/>
      <c r="V32"/>
      <c r="W32"/>
      <c r="X32">
        <v>8064.15087890625</v>
      </c>
      <c r="Y32"/>
      <c r="Z32"/>
      <c r="AA32" t="s">
        <v>254</v>
      </c>
      <c r="AB32">
        <v>56.607549839073599</v>
      </c>
      <c r="AC32"/>
      <c r="AD32"/>
      <c r="AE32">
        <v>125.446945772134</v>
      </c>
      <c r="AF32">
        <v>0</v>
      </c>
      <c r="AG32">
        <v>98.264116417390596</v>
      </c>
      <c r="AH32"/>
      <c r="AI32"/>
      <c r="AJ32">
        <v>100.338448298728</v>
      </c>
      <c r="AK32">
        <v>96.189784536052798</v>
      </c>
      <c r="AL32">
        <v>10155.5464069434</v>
      </c>
      <c r="AM32">
        <v>4206.9111332003704</v>
      </c>
      <c r="AN32">
        <v>4265.4825245579996</v>
      </c>
      <c r="AO32"/>
      <c r="AP32"/>
      <c r="AQ32"/>
      <c r="AR32"/>
      <c r="AS32">
        <v>12.5369758605957</v>
      </c>
      <c r="AT32">
        <v>10.746020317077599</v>
      </c>
      <c r="AU32"/>
      <c r="AV32"/>
      <c r="AW32"/>
      <c r="AX32"/>
      <c r="AY32"/>
      <c r="AZ32"/>
      <c r="BA32">
        <v>90.638456949033696</v>
      </c>
      <c r="BB32">
        <v>22.576642729113502</v>
      </c>
      <c r="BC32"/>
      <c r="BD32"/>
      <c r="BE32">
        <v>99.289566955011196</v>
      </c>
      <c r="BF32">
        <v>97.238665879769997</v>
      </c>
    </row>
    <row r="33" spans="1:58">
      <c r="A33" t="s">
        <v>91</v>
      </c>
      <c r="B33" t="s">
        <v>179</v>
      </c>
      <c r="C33" t="s">
        <v>254</v>
      </c>
      <c r="D33" s="104">
        <v>0.82258691787719795</v>
      </c>
      <c r="E33" s="104">
        <f t="shared" si="0"/>
        <v>2.1804440021514879</v>
      </c>
      <c r="F33" s="104">
        <f t="shared" si="1"/>
        <v>0.19521427154540999</v>
      </c>
      <c r="G33">
        <v>0.54511100053787198</v>
      </c>
      <c r="H33">
        <v>4.8803567886352497E-2</v>
      </c>
      <c r="I33">
        <v>17164</v>
      </c>
      <c r="J33">
        <v>3</v>
      </c>
      <c r="K33">
        <v>17161</v>
      </c>
      <c r="L33">
        <v>0</v>
      </c>
      <c r="M33">
        <v>169</v>
      </c>
      <c r="N33">
        <v>3</v>
      </c>
      <c r="O33">
        <v>16992</v>
      </c>
      <c r="P33">
        <v>0</v>
      </c>
      <c r="Q33"/>
      <c r="R33"/>
      <c r="S33"/>
      <c r="T33"/>
      <c r="U33"/>
      <c r="V33"/>
      <c r="W33"/>
      <c r="X33">
        <v>6106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6987.0047200520803</v>
      </c>
      <c r="AM33">
        <v>4399.9575951592196</v>
      </c>
      <c r="AN33">
        <v>4400.4097707228902</v>
      </c>
      <c r="AO33"/>
      <c r="AP33"/>
      <c r="AQ33"/>
      <c r="AR33"/>
      <c r="AS33">
        <v>0.35208910703659102</v>
      </c>
      <c r="AT33">
        <v>0.106863252818584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 t="s">
        <v>92</v>
      </c>
      <c r="B34" t="s">
        <v>180</v>
      </c>
      <c r="C34" t="s">
        <v>144</v>
      </c>
      <c r="D34" s="104">
        <v>39.940060424804599</v>
      </c>
      <c r="E34" s="104">
        <f t="shared" si="0"/>
        <v>46.379268646240398</v>
      </c>
      <c r="F34" s="104">
        <f t="shared" si="1"/>
        <v>33.509651184082038</v>
      </c>
      <c r="G34">
        <v>11.594817161560099</v>
      </c>
      <c r="H34">
        <v>8.3774127960205096</v>
      </c>
      <c r="I34">
        <v>17512</v>
      </c>
      <c r="J34">
        <v>148</v>
      </c>
      <c r="K34">
        <v>17364</v>
      </c>
      <c r="L34">
        <v>0</v>
      </c>
      <c r="M34">
        <v>148</v>
      </c>
      <c r="N34">
        <v>0</v>
      </c>
      <c r="O34">
        <v>17364</v>
      </c>
      <c r="P34">
        <v>0</v>
      </c>
      <c r="Q34"/>
      <c r="R34"/>
      <c r="S34"/>
      <c r="T34"/>
      <c r="U34"/>
      <c r="V34"/>
      <c r="W34"/>
      <c r="X34">
        <v>8064.15087890625</v>
      </c>
      <c r="Y34"/>
      <c r="Z34"/>
      <c r="AA34" t="s">
        <v>254</v>
      </c>
      <c r="AB34"/>
      <c r="AC34"/>
      <c r="AD34"/>
      <c r="AE34"/>
      <c r="AF34"/>
      <c r="AG34">
        <v>100</v>
      </c>
      <c r="AH34"/>
      <c r="AI34"/>
      <c r="AJ34">
        <v>101.00796534449699</v>
      </c>
      <c r="AK34">
        <v>98.992034655503502</v>
      </c>
      <c r="AL34">
        <v>10051.0711570946</v>
      </c>
      <c r="AM34">
        <v>4191.20671086113</v>
      </c>
      <c r="AN34">
        <v>4240.7304624624703</v>
      </c>
      <c r="AO34"/>
      <c r="AP34"/>
      <c r="AQ34"/>
      <c r="AR34"/>
      <c r="AS34">
        <v>10.8060665130615</v>
      </c>
      <c r="AT34">
        <v>9.1645355224609393</v>
      </c>
      <c r="AU34"/>
      <c r="AV34"/>
      <c r="AW34"/>
      <c r="AX34"/>
      <c r="AY34"/>
      <c r="AZ34"/>
      <c r="BA34"/>
      <c r="BB34"/>
      <c r="BC34"/>
      <c r="BD34"/>
      <c r="BE34">
        <v>100.460560850395</v>
      </c>
      <c r="BF34">
        <v>99.539439149604604</v>
      </c>
    </row>
    <row r="35" spans="1:58">
      <c r="A35" t="s">
        <v>92</v>
      </c>
      <c r="B35" t="s">
        <v>180</v>
      </c>
      <c r="C35" t="s">
        <v>254</v>
      </c>
      <c r="D35" s="104">
        <v>0</v>
      </c>
      <c r="E35" s="104">
        <f t="shared" si="0"/>
        <v>0.80516391992568803</v>
      </c>
      <c r="F35" s="104">
        <f t="shared" si="1"/>
        <v>0</v>
      </c>
      <c r="G35">
        <v>0.20129097998142201</v>
      </c>
      <c r="H35">
        <v>0</v>
      </c>
      <c r="I35">
        <v>17512</v>
      </c>
      <c r="J35">
        <v>0</v>
      </c>
      <c r="K35">
        <v>17512</v>
      </c>
      <c r="L35">
        <v>0</v>
      </c>
      <c r="M35">
        <v>148</v>
      </c>
      <c r="N35">
        <v>0</v>
      </c>
      <c r="O35">
        <v>17364</v>
      </c>
      <c r="P35">
        <v>0</v>
      </c>
      <c r="Q35"/>
      <c r="R35"/>
      <c r="S35"/>
      <c r="T35"/>
      <c r="U35"/>
      <c r="V35"/>
      <c r="W35"/>
      <c r="X35">
        <v>6106</v>
      </c>
      <c r="Y35"/>
      <c r="Z35"/>
      <c r="AA35"/>
      <c r="AB35"/>
      <c r="AC35"/>
      <c r="AD35"/>
      <c r="AE35"/>
      <c r="AF35"/>
      <c r="AG35"/>
      <c r="AH35"/>
      <c r="AI35"/>
      <c r="AJ35"/>
      <c r="AK35"/>
      <c r="AL35">
        <v>0</v>
      </c>
      <c r="AM35">
        <v>4392.61273536316</v>
      </c>
      <c r="AN35">
        <v>4392.61273536316</v>
      </c>
      <c r="AO35"/>
      <c r="AP35"/>
      <c r="AQ35"/>
      <c r="AR35"/>
      <c r="AS35">
        <v>9.1974139213561998E-2</v>
      </c>
      <c r="AT35">
        <v>0</v>
      </c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 t="s">
        <v>93</v>
      </c>
      <c r="B36" t="s">
        <v>7</v>
      </c>
      <c r="C36" t="s">
        <v>144</v>
      </c>
      <c r="D36" s="104">
        <v>0</v>
      </c>
      <c r="E36" s="104">
        <f t="shared" si="0"/>
        <v>0.80268847942352395</v>
      </c>
      <c r="F36" s="104">
        <f t="shared" si="1"/>
        <v>0</v>
      </c>
      <c r="G36">
        <v>0.20067211985588099</v>
      </c>
      <c r="H36">
        <v>0</v>
      </c>
      <c r="I36">
        <v>17566</v>
      </c>
      <c r="J36">
        <v>0</v>
      </c>
      <c r="K36">
        <v>17566</v>
      </c>
      <c r="L36">
        <v>0</v>
      </c>
      <c r="M36">
        <v>0</v>
      </c>
      <c r="N36">
        <v>2</v>
      </c>
      <c r="O36">
        <v>17564</v>
      </c>
      <c r="P36">
        <v>0</v>
      </c>
      <c r="Q36"/>
      <c r="R36"/>
      <c r="S36"/>
      <c r="T36"/>
      <c r="U36"/>
      <c r="V36"/>
      <c r="W36"/>
      <c r="X36">
        <v>8064.15087890625</v>
      </c>
      <c r="Y36"/>
      <c r="Z36"/>
      <c r="AA36" t="s">
        <v>254</v>
      </c>
      <c r="AB36"/>
      <c r="AC36"/>
      <c r="AD36"/>
      <c r="AE36"/>
      <c r="AF36"/>
      <c r="AG36"/>
      <c r="AH36"/>
      <c r="AI36"/>
      <c r="AJ36"/>
      <c r="AK36"/>
      <c r="AL36">
        <v>0</v>
      </c>
      <c r="AM36">
        <v>3924.38927170542</v>
      </c>
      <c r="AN36">
        <v>3924.38927170542</v>
      </c>
      <c r="AO36"/>
      <c r="AP36"/>
      <c r="AQ36"/>
      <c r="AR36"/>
      <c r="AS36">
        <v>9.1691389679908794E-2</v>
      </c>
      <c r="AT36">
        <v>0</v>
      </c>
      <c r="AU36"/>
      <c r="AV36"/>
      <c r="AW36"/>
      <c r="AX36"/>
      <c r="AY36"/>
      <c r="AZ36"/>
      <c r="BA36"/>
      <c r="BB36"/>
      <c r="BC36"/>
      <c r="BD36"/>
      <c r="BE36"/>
      <c r="BF36"/>
    </row>
    <row r="37" spans="1:58">
      <c r="A37" t="s">
        <v>93</v>
      </c>
      <c r="B37" t="s">
        <v>7</v>
      </c>
      <c r="C37" t="s">
        <v>254</v>
      </c>
      <c r="D37" s="104">
        <v>0.53582487106323196</v>
      </c>
      <c r="E37" s="104">
        <f t="shared" si="0"/>
        <v>1.7164626121521001</v>
      </c>
      <c r="F37" s="104">
        <f t="shared" si="1"/>
        <v>8.1173554062843198E-2</v>
      </c>
      <c r="G37">
        <v>0.42911565303802501</v>
      </c>
      <c r="H37">
        <v>2.0293388515710799E-2</v>
      </c>
      <c r="I37">
        <v>17566</v>
      </c>
      <c r="J37">
        <v>2</v>
      </c>
      <c r="K37">
        <v>17564</v>
      </c>
      <c r="L37">
        <v>0</v>
      </c>
      <c r="M37">
        <v>0</v>
      </c>
      <c r="N37">
        <v>2</v>
      </c>
      <c r="O37">
        <v>17564</v>
      </c>
      <c r="P37">
        <v>0</v>
      </c>
      <c r="Q37"/>
      <c r="R37"/>
      <c r="S37"/>
      <c r="T37"/>
      <c r="U37"/>
      <c r="V37"/>
      <c r="W37"/>
      <c r="X37">
        <v>6106</v>
      </c>
      <c r="Y37"/>
      <c r="Z37"/>
      <c r="AA37"/>
      <c r="AB37"/>
      <c r="AC37"/>
      <c r="AD37"/>
      <c r="AE37"/>
      <c r="AF37"/>
      <c r="AG37"/>
      <c r="AH37"/>
      <c r="AI37"/>
      <c r="AJ37"/>
      <c r="AK37"/>
      <c r="AL37">
        <v>6645.4758300781295</v>
      </c>
      <c r="AM37">
        <v>4202.5254026346502</v>
      </c>
      <c r="AN37">
        <v>4202.8035479639902</v>
      </c>
      <c r="AO37"/>
      <c r="AP37"/>
      <c r="AQ37"/>
      <c r="AR37"/>
      <c r="AS37">
        <v>0.25754436850547802</v>
      </c>
      <c r="AT37">
        <v>5.8135129511356402E-2</v>
      </c>
      <c r="AU37"/>
      <c r="AV37"/>
      <c r="AW37"/>
      <c r="AX37"/>
      <c r="AY37"/>
      <c r="AZ37"/>
      <c r="BA37"/>
      <c r="BB37"/>
      <c r="BC37"/>
      <c r="BD37"/>
      <c r="BE37"/>
      <c r="BF37"/>
    </row>
    <row r="38" spans="1:58">
      <c r="A38" t="s">
        <v>255</v>
      </c>
      <c r="B38"/>
      <c r="C38" t="s">
        <v>246</v>
      </c>
      <c r="D38" s="104">
        <v>12659.75390625</v>
      </c>
      <c r="E38" s="104">
        <f t="shared" si="0"/>
        <v>12927.80957031252</v>
      </c>
      <c r="F38" s="104">
        <f t="shared" si="1"/>
        <v>12406.1484375</v>
      </c>
      <c r="G38">
        <v>3231.95239257813</v>
      </c>
      <c r="H38">
        <v>3101.537109375</v>
      </c>
      <c r="I38">
        <v>17210</v>
      </c>
      <c r="J38">
        <v>16042</v>
      </c>
      <c r="K38">
        <v>1168</v>
      </c>
      <c r="L38">
        <v>7</v>
      </c>
      <c r="M38">
        <v>16035</v>
      </c>
      <c r="N38">
        <v>1</v>
      </c>
      <c r="O38">
        <v>1167</v>
      </c>
      <c r="P38">
        <v>0</v>
      </c>
      <c r="Q38"/>
      <c r="R38"/>
      <c r="S38"/>
      <c r="T38"/>
      <c r="U38"/>
      <c r="V38"/>
      <c r="W38"/>
      <c r="X38">
        <v>8064.15087890625</v>
      </c>
      <c r="Y38"/>
      <c r="Z38"/>
      <c r="AA38" t="s">
        <v>251</v>
      </c>
      <c r="AB38">
        <v>5785.9425860865504</v>
      </c>
      <c r="AC38"/>
      <c r="AD38"/>
      <c r="AE38">
        <v>9895.8718548040997</v>
      </c>
      <c r="AF38">
        <v>1676.0133173689901</v>
      </c>
      <c r="AG38">
        <v>99.982719717966404</v>
      </c>
      <c r="AH38"/>
      <c r="AI38"/>
      <c r="AJ38">
        <v>99.994992301605393</v>
      </c>
      <c r="AK38">
        <v>99.970447134327401</v>
      </c>
      <c r="AL38">
        <v>9853.6838205107106</v>
      </c>
      <c r="AM38">
        <v>3877.0438880397901</v>
      </c>
      <c r="AN38">
        <v>9448.0640970286695</v>
      </c>
      <c r="AO38"/>
      <c r="AP38"/>
      <c r="AQ38"/>
      <c r="AR38"/>
      <c r="AS38">
        <v>3198.65234375</v>
      </c>
      <c r="AT38">
        <v>3132.1640625</v>
      </c>
      <c r="AU38"/>
      <c r="AV38"/>
      <c r="AW38"/>
      <c r="AX38"/>
      <c r="AY38"/>
      <c r="AZ38"/>
      <c r="BA38">
        <v>7850.4072890674697</v>
      </c>
      <c r="BB38">
        <v>3721.4778831056201</v>
      </c>
      <c r="BC38"/>
      <c r="BD38"/>
      <c r="BE38">
        <v>99.988884377764705</v>
      </c>
      <c r="BF38">
        <v>99.976555058168003</v>
      </c>
    </row>
    <row r="39" spans="1:58">
      <c r="A39" t="s">
        <v>255</v>
      </c>
      <c r="B39"/>
      <c r="C39" t="s">
        <v>251</v>
      </c>
      <c r="D39" s="104">
        <v>2.1880191802978599</v>
      </c>
      <c r="E39" s="104">
        <f t="shared" si="0"/>
        <v>4.0976238250732404</v>
      </c>
      <c r="F39" s="104">
        <f t="shared" si="1"/>
        <v>0.99049967527389604</v>
      </c>
      <c r="G39">
        <v>1.0244059562683101</v>
      </c>
      <c r="H39">
        <v>0.24762491881847401</v>
      </c>
      <c r="I39">
        <v>17210</v>
      </c>
      <c r="J39">
        <v>8</v>
      </c>
      <c r="K39">
        <v>17202</v>
      </c>
      <c r="L39">
        <v>7</v>
      </c>
      <c r="M39">
        <v>16035</v>
      </c>
      <c r="N39">
        <v>1</v>
      </c>
      <c r="O39">
        <v>1167</v>
      </c>
      <c r="P39">
        <v>0</v>
      </c>
      <c r="Q39"/>
      <c r="R39"/>
      <c r="S39"/>
      <c r="T39"/>
      <c r="U39"/>
      <c r="V39"/>
      <c r="W39"/>
      <c r="X39">
        <v>6106</v>
      </c>
      <c r="Y39"/>
      <c r="Z39"/>
      <c r="AA39"/>
      <c r="AB39"/>
      <c r="AC39"/>
      <c r="AD39"/>
      <c r="AE39"/>
      <c r="AF39"/>
      <c r="AG39"/>
      <c r="AH39"/>
      <c r="AI39"/>
      <c r="AJ39"/>
      <c r="AK39"/>
      <c r="AL39">
        <v>6476.8862915039099</v>
      </c>
      <c r="AM39">
        <v>5175.9765618613301</v>
      </c>
      <c r="AN39">
        <v>5176.5812845712298</v>
      </c>
      <c r="AO39"/>
      <c r="AP39"/>
      <c r="AQ39"/>
      <c r="AR39"/>
      <c r="AS39">
        <v>0.765125513076782</v>
      </c>
      <c r="AT39">
        <v>0.374944418668747</v>
      </c>
      <c r="AU39"/>
      <c r="AV39"/>
      <c r="AW39"/>
      <c r="AX39"/>
      <c r="AY39"/>
      <c r="AZ39"/>
      <c r="BA39"/>
      <c r="BB39"/>
      <c r="BC39"/>
      <c r="BD39"/>
      <c r="BE39"/>
      <c r="BF39"/>
    </row>
    <row r="40" spans="1:58">
      <c r="A40" t="s">
        <v>256</v>
      </c>
      <c r="B40"/>
      <c r="C40" t="s">
        <v>246</v>
      </c>
      <c r="D40" s="104">
        <v>0</v>
      </c>
      <c r="E40" s="104">
        <f t="shared" si="0"/>
        <v>0.77952182292938399</v>
      </c>
      <c r="F40" s="104">
        <f t="shared" si="1"/>
        <v>0</v>
      </c>
      <c r="G40">
        <v>0.194880455732346</v>
      </c>
      <c r="H40">
        <v>0</v>
      </c>
      <c r="I40">
        <v>18088</v>
      </c>
      <c r="J40">
        <v>0</v>
      </c>
      <c r="K40">
        <v>18088</v>
      </c>
      <c r="L40">
        <v>0</v>
      </c>
      <c r="M40">
        <v>0</v>
      </c>
      <c r="N40">
        <v>17942</v>
      </c>
      <c r="O40">
        <v>146</v>
      </c>
      <c r="P40">
        <v>0</v>
      </c>
      <c r="Q40"/>
      <c r="R40"/>
      <c r="S40"/>
      <c r="T40"/>
      <c r="U40"/>
      <c r="V40"/>
      <c r="W40"/>
      <c r="X40">
        <v>8064.15087890625</v>
      </c>
      <c r="Y40"/>
      <c r="Z40"/>
      <c r="AA40" t="s">
        <v>251</v>
      </c>
      <c r="AB40"/>
      <c r="AC40"/>
      <c r="AD40"/>
      <c r="AE40"/>
      <c r="AF40"/>
      <c r="AG40"/>
      <c r="AH40"/>
      <c r="AI40"/>
      <c r="AJ40"/>
      <c r="AK40"/>
      <c r="AL40">
        <v>0</v>
      </c>
      <c r="AM40">
        <v>5166.27834186782</v>
      </c>
      <c r="AN40">
        <v>5166.27834186782</v>
      </c>
      <c r="AO40"/>
      <c r="AP40"/>
      <c r="AQ40"/>
      <c r="AR40"/>
      <c r="AS40">
        <v>8.9045174419879899E-2</v>
      </c>
      <c r="AT40">
        <v>0</v>
      </c>
      <c r="AU40"/>
      <c r="AV40"/>
      <c r="AW40"/>
      <c r="AX40"/>
      <c r="AY40"/>
      <c r="AZ40"/>
      <c r="BA40"/>
      <c r="BB40"/>
      <c r="BC40"/>
      <c r="BD40"/>
      <c r="BE40"/>
      <c r="BF40"/>
    </row>
    <row r="41" spans="1:58">
      <c r="A41" t="s">
        <v>256</v>
      </c>
      <c r="B41"/>
      <c r="C41" t="s">
        <v>251</v>
      </c>
      <c r="D41" s="104">
        <v>22679.517187500001</v>
      </c>
      <c r="E41" s="104">
        <f t="shared" si="0"/>
        <v>23508.72265625</v>
      </c>
      <c r="F41" s="104">
        <f t="shared" si="1"/>
        <v>21974.767578125</v>
      </c>
      <c r="G41">
        <v>5877.1806640625</v>
      </c>
      <c r="H41">
        <v>5493.69189453125</v>
      </c>
      <c r="I41">
        <v>18088</v>
      </c>
      <c r="J41">
        <v>17942</v>
      </c>
      <c r="K41">
        <v>146</v>
      </c>
      <c r="L41">
        <v>0</v>
      </c>
      <c r="M41">
        <v>0</v>
      </c>
      <c r="N41">
        <v>17942</v>
      </c>
      <c r="O41">
        <v>146</v>
      </c>
      <c r="P41">
        <v>0</v>
      </c>
      <c r="Q41"/>
      <c r="R41"/>
      <c r="S41"/>
      <c r="T41"/>
      <c r="U41"/>
      <c r="V41"/>
      <c r="W41"/>
      <c r="X41">
        <v>6106</v>
      </c>
      <c r="Y41"/>
      <c r="Z41"/>
      <c r="AA41"/>
      <c r="AB41"/>
      <c r="AC41"/>
      <c r="AD41"/>
      <c r="AE41"/>
      <c r="AF41"/>
      <c r="AG41"/>
      <c r="AH41"/>
      <c r="AI41"/>
      <c r="AJ41"/>
      <c r="AK41"/>
      <c r="AL41">
        <v>6664.2041661967596</v>
      </c>
      <c r="AM41">
        <v>4108.6447804072104</v>
      </c>
      <c r="AN41">
        <v>6643.5765860151296</v>
      </c>
      <c r="AO41"/>
      <c r="AP41"/>
      <c r="AQ41"/>
      <c r="AR41"/>
      <c r="AS41">
        <v>5771.08154296875</v>
      </c>
      <c r="AT41">
        <v>5576.697265625</v>
      </c>
      <c r="AU41"/>
      <c r="AV41"/>
      <c r="AW41"/>
      <c r="AX41"/>
      <c r="AY41"/>
      <c r="AZ41"/>
      <c r="BA41"/>
      <c r="BB41"/>
      <c r="BC41"/>
      <c r="BD41"/>
      <c r="BE41"/>
      <c r="BF41"/>
    </row>
  </sheetData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F33"/>
  <sheetViews>
    <sheetView zoomScale="110" zoomScaleNormal="110" workbookViewId="0">
      <selection activeCell="D16" sqref="D16:F17"/>
    </sheetView>
  </sheetViews>
  <sheetFormatPr defaultColWidth="10.83203125" defaultRowHeight="15.5"/>
  <cols>
    <col min="1" max="1" width="10.83203125" style="38"/>
    <col min="2" max="2" width="10.83203125" style="137"/>
    <col min="3" max="3" width="10.83203125" style="38"/>
    <col min="4" max="6" width="10.83203125" style="174"/>
    <col min="7" max="16384" width="10.83203125" style="38"/>
  </cols>
  <sheetData>
    <row r="1" spans="1:58">
      <c r="A1" t="s">
        <v>35</v>
      </c>
      <c r="B1" t="s">
        <v>36</v>
      </c>
      <c r="C1" t="s">
        <v>37</v>
      </c>
      <c r="D1" s="147" t="s">
        <v>249</v>
      </c>
      <c r="E1" s="147" t="s">
        <v>188</v>
      </c>
      <c r="F1" s="147" t="s">
        <v>189</v>
      </c>
      <c r="G1" t="s">
        <v>190</v>
      </c>
      <c r="H1" t="s">
        <v>191</v>
      </c>
      <c r="I1" t="s">
        <v>192</v>
      </c>
      <c r="J1" t="s">
        <v>193</v>
      </c>
      <c r="K1" t="s">
        <v>194</v>
      </c>
      <c r="L1" t="s">
        <v>195</v>
      </c>
      <c r="M1" t="s">
        <v>196</v>
      </c>
      <c r="N1" t="s">
        <v>197</v>
      </c>
      <c r="O1" t="s">
        <v>198</v>
      </c>
      <c r="P1" t="s">
        <v>199</v>
      </c>
      <c r="Q1" t="s">
        <v>200</v>
      </c>
      <c r="R1" t="s">
        <v>201</v>
      </c>
      <c r="S1" t="s">
        <v>202</v>
      </c>
      <c r="T1" t="s">
        <v>203</v>
      </c>
      <c r="U1" t="s">
        <v>204</v>
      </c>
      <c r="V1" t="s">
        <v>205</v>
      </c>
      <c r="W1" t="s">
        <v>206</v>
      </c>
      <c r="X1" t="s">
        <v>207</v>
      </c>
      <c r="Y1" t="s">
        <v>208</v>
      </c>
      <c r="Z1" t="s">
        <v>209</v>
      </c>
      <c r="AA1" t="s">
        <v>210</v>
      </c>
      <c r="AB1" t="s">
        <v>211</v>
      </c>
      <c r="AC1" t="s">
        <v>212</v>
      </c>
      <c r="AD1" t="s">
        <v>213</v>
      </c>
      <c r="AE1" t="s">
        <v>214</v>
      </c>
      <c r="AF1" t="s">
        <v>215</v>
      </c>
      <c r="AG1" t="s">
        <v>216</v>
      </c>
      <c r="AH1" t="s">
        <v>217</v>
      </c>
      <c r="AI1" t="s">
        <v>218</v>
      </c>
      <c r="AJ1" t="s">
        <v>219</v>
      </c>
      <c r="AK1" t="s">
        <v>220</v>
      </c>
      <c r="AL1" t="s">
        <v>221</v>
      </c>
      <c r="AM1" t="s">
        <v>222</v>
      </c>
      <c r="AN1" t="s">
        <v>223</v>
      </c>
      <c r="AO1" t="s">
        <v>224</v>
      </c>
      <c r="AP1" t="s">
        <v>225</v>
      </c>
      <c r="AQ1" t="s">
        <v>226</v>
      </c>
      <c r="AR1" t="s">
        <v>227</v>
      </c>
      <c r="AS1" t="s">
        <v>228</v>
      </c>
      <c r="AT1" t="s">
        <v>229</v>
      </c>
      <c r="AU1" t="s">
        <v>230</v>
      </c>
      <c r="AV1" t="s">
        <v>231</v>
      </c>
      <c r="AW1" t="s">
        <v>232</v>
      </c>
      <c r="AX1" t="s">
        <v>233</v>
      </c>
      <c r="AY1" t="s">
        <v>234</v>
      </c>
      <c r="AZ1" s="38" t="s">
        <v>235</v>
      </c>
      <c r="BA1" s="38" t="s">
        <v>236</v>
      </c>
      <c r="BB1" s="38" t="s">
        <v>237</v>
      </c>
      <c r="BC1" s="38" t="s">
        <v>238</v>
      </c>
      <c r="BD1" s="38" t="s">
        <v>239</v>
      </c>
      <c r="BE1" s="38" t="s">
        <v>240</v>
      </c>
      <c r="BF1" s="38" t="s">
        <v>241</v>
      </c>
    </row>
    <row r="2" spans="1:58" s="111" customFormat="1">
      <c r="A2" t="s">
        <v>56</v>
      </c>
      <c r="B2" t="s">
        <v>174</v>
      </c>
      <c r="C2" t="s">
        <v>57</v>
      </c>
      <c r="D2" s="147">
        <v>175.8818359375</v>
      </c>
      <c r="E2" s="147">
        <f t="shared" ref="E2:E17" si="0">G2*4</f>
        <v>189.01499938964841</v>
      </c>
      <c r="F2" s="147">
        <f t="shared" ref="F2:F17" si="1">H2*4</f>
        <v>162.7852325439452</v>
      </c>
      <c r="G2">
        <v>47.253749847412102</v>
      </c>
      <c r="H2">
        <v>40.6963081359863</v>
      </c>
      <c r="I2">
        <v>18836</v>
      </c>
      <c r="J2">
        <v>691</v>
      </c>
      <c r="K2">
        <v>18145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3542.55322265625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4273.3723458981503</v>
      </c>
      <c r="AM2">
        <v>2703.1207719203198</v>
      </c>
      <c r="AN2">
        <v>2760.7255626199699</v>
      </c>
      <c r="AO2"/>
      <c r="AP2"/>
      <c r="AQ2"/>
      <c r="AR2"/>
      <c r="AS2">
        <v>45.644466400146499</v>
      </c>
      <c r="AT2">
        <v>42.298835754394503</v>
      </c>
      <c r="AU2"/>
      <c r="AV2"/>
      <c r="AW2"/>
      <c r="AX2"/>
      <c r="AY2"/>
    </row>
    <row r="3" spans="1:58" s="111" customFormat="1">
      <c r="A3" t="s">
        <v>38</v>
      </c>
      <c r="B3" t="s">
        <v>174</v>
      </c>
      <c r="C3" t="s">
        <v>39</v>
      </c>
      <c r="D3" s="147">
        <v>275.366064453126</v>
      </c>
      <c r="E3" s="147">
        <f t="shared" si="0"/>
        <v>292.73876953125</v>
      </c>
      <c r="F3" s="147">
        <f t="shared" si="1"/>
        <v>258.05725097656239</v>
      </c>
      <c r="G3">
        <v>73.1846923828125</v>
      </c>
      <c r="H3">
        <v>64.514312744140597</v>
      </c>
      <c r="I3">
        <v>17049</v>
      </c>
      <c r="J3">
        <v>969</v>
      </c>
      <c r="K3">
        <v>16080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5000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5871.2563506796596</v>
      </c>
      <c r="AM3">
        <v>4473.5335277955901</v>
      </c>
      <c r="AN3">
        <v>4552.9747510564903</v>
      </c>
      <c r="AO3"/>
      <c r="AP3"/>
      <c r="AQ3"/>
      <c r="AR3"/>
      <c r="AS3">
        <v>71.055419921875</v>
      </c>
      <c r="AT3">
        <v>66.631767272949205</v>
      </c>
      <c r="AU3"/>
      <c r="AV3"/>
      <c r="AW3"/>
      <c r="AX3"/>
      <c r="AY3"/>
    </row>
    <row r="4" spans="1:58" s="111" customFormat="1">
      <c r="A4" t="s">
        <v>58</v>
      </c>
      <c r="B4" t="s">
        <v>175</v>
      </c>
      <c r="C4" t="s">
        <v>57</v>
      </c>
      <c r="D4" s="147">
        <v>153.37717285156259</v>
      </c>
      <c r="E4" s="147">
        <f t="shared" si="0"/>
        <v>165.87683105468761</v>
      </c>
      <c r="F4" s="147">
        <f t="shared" si="1"/>
        <v>140.91059875488281</v>
      </c>
      <c r="G4">
        <v>41.469207763671903</v>
      </c>
      <c r="H4">
        <v>35.227649688720703</v>
      </c>
      <c r="I4">
        <v>18087</v>
      </c>
      <c r="J4">
        <v>580</v>
      </c>
      <c r="K4">
        <v>17507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3542.55322265625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4268.7751094423502</v>
      </c>
      <c r="AM4">
        <v>2711.6410275942599</v>
      </c>
      <c r="AN4">
        <v>2761.5740052838701</v>
      </c>
      <c r="AO4"/>
      <c r="AP4"/>
      <c r="AQ4"/>
      <c r="AR4"/>
      <c r="AS4">
        <v>39.9376029968262</v>
      </c>
      <c r="AT4">
        <v>36.753135681152301</v>
      </c>
      <c r="AU4"/>
      <c r="AV4"/>
      <c r="AW4"/>
      <c r="AX4"/>
      <c r="AY4"/>
    </row>
    <row r="5" spans="1:58" s="111" customFormat="1">
      <c r="A5" t="s">
        <v>40</v>
      </c>
      <c r="B5" t="s">
        <v>175</v>
      </c>
      <c r="C5" t="s">
        <v>39</v>
      </c>
      <c r="D5" s="147">
        <v>208.22749023437601</v>
      </c>
      <c r="E5" s="147">
        <f t="shared" si="0"/>
        <v>222.48524475097639</v>
      </c>
      <c r="F5" s="147">
        <f t="shared" si="1"/>
        <v>194.0127716064452</v>
      </c>
      <c r="G5">
        <v>55.621311187744098</v>
      </c>
      <c r="H5">
        <v>48.5031929016113</v>
      </c>
      <c r="I5">
        <v>18991</v>
      </c>
      <c r="J5">
        <v>822</v>
      </c>
      <c r="K5">
        <v>18169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5000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5800.2430678318897</v>
      </c>
      <c r="AM5">
        <v>4422.0013671686902</v>
      </c>
      <c r="AN5">
        <v>4481.6567132771297</v>
      </c>
      <c r="AO5"/>
      <c r="AP5"/>
      <c r="AQ5"/>
      <c r="AR5"/>
      <c r="AS5">
        <v>53.874111175537102</v>
      </c>
      <c r="AT5">
        <v>50.242427825927699</v>
      </c>
      <c r="AU5"/>
      <c r="AV5"/>
      <c r="AW5"/>
      <c r="AX5"/>
      <c r="AY5"/>
    </row>
    <row r="6" spans="1:58" s="111" customFormat="1">
      <c r="A6" t="s">
        <v>59</v>
      </c>
      <c r="B6" t="s">
        <v>176</v>
      </c>
      <c r="C6" t="s">
        <v>57</v>
      </c>
      <c r="D6" s="147">
        <v>94.885498046875</v>
      </c>
      <c r="E6" s="147">
        <f t="shared" si="0"/>
        <v>104.9824371337892</v>
      </c>
      <c r="F6" s="147">
        <f t="shared" si="1"/>
        <v>84.810180664062401</v>
      </c>
      <c r="G6">
        <v>26.245609283447301</v>
      </c>
      <c r="H6">
        <v>21.2025451660156</v>
      </c>
      <c r="I6">
        <v>17033</v>
      </c>
      <c r="J6">
        <v>340</v>
      </c>
      <c r="K6">
        <v>16693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3542.55322265625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4364.1521735696197</v>
      </c>
      <c r="AM6">
        <v>2755.8776850642398</v>
      </c>
      <c r="AN6">
        <v>2787.9808569125198</v>
      </c>
      <c r="AO6"/>
      <c r="AP6"/>
      <c r="AQ6"/>
      <c r="AR6"/>
      <c r="AS6">
        <v>25.008573532104499</v>
      </c>
      <c r="AT6">
        <v>22.435585021972699</v>
      </c>
      <c r="AU6"/>
      <c r="AV6"/>
      <c r="AW6"/>
      <c r="AX6"/>
      <c r="AY6"/>
    </row>
    <row r="7" spans="1:58" s="111" customFormat="1">
      <c r="A7" t="s">
        <v>41</v>
      </c>
      <c r="B7" t="s">
        <v>176</v>
      </c>
      <c r="C7" t="s">
        <v>39</v>
      </c>
      <c r="D7" s="147">
        <v>133.71295166015619</v>
      </c>
      <c r="E7" s="147">
        <f t="shared" si="0"/>
        <v>145.64106750488281</v>
      </c>
      <c r="F7" s="147">
        <f t="shared" si="1"/>
        <v>121.81500244140641</v>
      </c>
      <c r="G7">
        <v>36.410266876220703</v>
      </c>
      <c r="H7">
        <v>30.453750610351602</v>
      </c>
      <c r="I7">
        <v>17277</v>
      </c>
      <c r="J7">
        <v>484</v>
      </c>
      <c r="K7">
        <v>16793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5000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5789.4642495399703</v>
      </c>
      <c r="AM7">
        <v>4386.1593398843397</v>
      </c>
      <c r="AN7">
        <v>4425.4716959805</v>
      </c>
      <c r="AO7"/>
      <c r="AP7"/>
      <c r="AQ7"/>
      <c r="AR7"/>
      <c r="AS7">
        <v>34.948738098144503</v>
      </c>
      <c r="AT7">
        <v>31.909704208373999</v>
      </c>
      <c r="AU7"/>
      <c r="AV7"/>
      <c r="AW7"/>
      <c r="AX7"/>
      <c r="AY7"/>
    </row>
    <row r="8" spans="1:58" s="111" customFormat="1">
      <c r="A8" t="s">
        <v>60</v>
      </c>
      <c r="B8" t="s">
        <v>177</v>
      </c>
      <c r="C8" t="s">
        <v>57</v>
      </c>
      <c r="D8" s="147">
        <v>82.570568847656205</v>
      </c>
      <c r="E8" s="147">
        <f t="shared" si="0"/>
        <v>91.654884338378807</v>
      </c>
      <c r="F8" s="147">
        <f t="shared" si="1"/>
        <v>73.503753662109204</v>
      </c>
      <c r="G8">
        <v>22.913721084594702</v>
      </c>
      <c r="H8">
        <v>18.375938415527301</v>
      </c>
      <c r="I8">
        <v>18283</v>
      </c>
      <c r="J8">
        <v>318</v>
      </c>
      <c r="K8">
        <v>17965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3542.55322265625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4343.54213728995</v>
      </c>
      <c r="AM8">
        <v>2743.03932359389</v>
      </c>
      <c r="AN8">
        <v>2770.8772000231102</v>
      </c>
      <c r="AO8"/>
      <c r="AP8"/>
      <c r="AQ8"/>
      <c r="AR8"/>
      <c r="AS8">
        <v>21.800807952880898</v>
      </c>
      <c r="AT8">
        <v>19.4856147766113</v>
      </c>
      <c r="AU8"/>
      <c r="AV8"/>
      <c r="AW8"/>
      <c r="AX8"/>
      <c r="AY8"/>
    </row>
    <row r="9" spans="1:58" s="111" customFormat="1">
      <c r="A9" t="s">
        <v>42</v>
      </c>
      <c r="B9" t="s">
        <v>177</v>
      </c>
      <c r="C9" t="s">
        <v>39</v>
      </c>
      <c r="D9" s="147">
        <v>138.1369750976562</v>
      </c>
      <c r="E9" s="147">
        <f t="shared" si="0"/>
        <v>150.02549743652361</v>
      </c>
      <c r="F9" s="147">
        <f t="shared" si="1"/>
        <v>126.2783889770508</v>
      </c>
      <c r="G9">
        <v>37.506374359130902</v>
      </c>
      <c r="H9">
        <v>31.569597244262699</v>
      </c>
      <c r="I9">
        <v>17976</v>
      </c>
      <c r="J9">
        <v>520</v>
      </c>
      <c r="K9">
        <v>17456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5000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5848.08464355469</v>
      </c>
      <c r="AM9">
        <v>4420.7238716663996</v>
      </c>
      <c r="AN9">
        <v>4462.0137916364101</v>
      </c>
      <c r="AO9"/>
      <c r="AP9"/>
      <c r="AQ9"/>
      <c r="AR9"/>
      <c r="AS9">
        <v>36.049697875976598</v>
      </c>
      <c r="AT9">
        <v>33.0207328796387</v>
      </c>
      <c r="AU9"/>
      <c r="AV9"/>
      <c r="AW9"/>
      <c r="AX9"/>
      <c r="AY9"/>
    </row>
    <row r="10" spans="1:58" s="111" customFormat="1">
      <c r="A10" t="s">
        <v>61</v>
      </c>
      <c r="B10" t="s">
        <v>178</v>
      </c>
      <c r="C10" t="s">
        <v>57</v>
      </c>
      <c r="D10" s="147">
        <v>84.253613281249997</v>
      </c>
      <c r="E10" s="147">
        <f t="shared" si="0"/>
        <v>93.734550476074403</v>
      </c>
      <c r="F10" s="147">
        <f t="shared" si="1"/>
        <v>74.791748046875199</v>
      </c>
      <c r="G10">
        <v>23.433637619018601</v>
      </c>
      <c r="H10">
        <v>18.6979370117188</v>
      </c>
      <c r="I10">
        <v>17132</v>
      </c>
      <c r="J10">
        <v>304</v>
      </c>
      <c r="K10">
        <v>16828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3542.55322265625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4406.5704225238997</v>
      </c>
      <c r="AM10">
        <v>2796.1773077962698</v>
      </c>
      <c r="AN10">
        <v>2824.7530436635002</v>
      </c>
      <c r="AO10"/>
      <c r="AP10"/>
      <c r="AQ10"/>
      <c r="AR10"/>
      <c r="AS10">
        <v>22.272109985351602</v>
      </c>
      <c r="AT10">
        <v>19.855939865112301</v>
      </c>
      <c r="AU10"/>
      <c r="AV10"/>
      <c r="AW10"/>
      <c r="AX10"/>
      <c r="AY10"/>
    </row>
    <row r="11" spans="1:58" s="111" customFormat="1">
      <c r="A11" t="s">
        <v>43</v>
      </c>
      <c r="B11" t="s">
        <v>178</v>
      </c>
      <c r="C11" t="s">
        <v>39</v>
      </c>
      <c r="D11" s="147">
        <v>129.35333251953119</v>
      </c>
      <c r="E11" s="147">
        <f t="shared" si="0"/>
        <v>141.20249938964841</v>
      </c>
      <c r="F11" s="147">
        <f t="shared" si="1"/>
        <v>117.5339355468752</v>
      </c>
      <c r="G11">
        <v>35.300624847412102</v>
      </c>
      <c r="H11">
        <v>29.3834838867188</v>
      </c>
      <c r="I11">
        <v>16929</v>
      </c>
      <c r="J11">
        <v>459</v>
      </c>
      <c r="K11">
        <v>16470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5000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5835.4107487830197</v>
      </c>
      <c r="AM11">
        <v>4424.21290140158</v>
      </c>
      <c r="AN11">
        <v>4462.4750439940299</v>
      </c>
      <c r="AO11"/>
      <c r="AP11"/>
      <c r="AQ11"/>
      <c r="AR11"/>
      <c r="AS11">
        <v>33.8487739562988</v>
      </c>
      <c r="AT11">
        <v>30.829830169677699</v>
      </c>
      <c r="AU11"/>
      <c r="AV11"/>
      <c r="AW11"/>
      <c r="AX11"/>
      <c r="AY11"/>
    </row>
    <row r="12" spans="1:58" s="111" customFormat="1">
      <c r="A12" t="s">
        <v>62</v>
      </c>
      <c r="B12" t="s">
        <v>179</v>
      </c>
      <c r="C12" t="s">
        <v>57</v>
      </c>
      <c r="D12" s="147">
        <v>103.40031738281259</v>
      </c>
      <c r="E12" s="147">
        <f t="shared" si="0"/>
        <v>113.7948303222656</v>
      </c>
      <c r="F12" s="147">
        <f t="shared" si="1"/>
        <v>93.028732299804801</v>
      </c>
      <c r="G12">
        <v>28.448707580566399</v>
      </c>
      <c r="H12">
        <v>23.2571830749512</v>
      </c>
      <c r="I12">
        <v>17531</v>
      </c>
      <c r="J12">
        <v>381</v>
      </c>
      <c r="K12">
        <v>17150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3542.55322265625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4417.7461667999496</v>
      </c>
      <c r="AM12">
        <v>2808.4197158573302</v>
      </c>
      <c r="AN12">
        <v>2843.3950953456001</v>
      </c>
      <c r="AO12"/>
      <c r="AP12"/>
      <c r="AQ12"/>
      <c r="AR12"/>
      <c r="AS12">
        <v>27.1751918792725</v>
      </c>
      <c r="AT12">
        <v>24.5264587402344</v>
      </c>
      <c r="AU12"/>
      <c r="AV12"/>
      <c r="AW12"/>
      <c r="AX12"/>
      <c r="AY12"/>
    </row>
    <row r="13" spans="1:58" s="111" customFormat="1">
      <c r="A13" t="s">
        <v>44</v>
      </c>
      <c r="B13" t="s">
        <v>179</v>
      </c>
      <c r="C13" t="s">
        <v>39</v>
      </c>
      <c r="D13" s="147">
        <v>152.64300537109381</v>
      </c>
      <c r="E13" s="147">
        <f t="shared" si="0"/>
        <v>165.8455352783204</v>
      </c>
      <c r="F13" s="147">
        <f t="shared" si="1"/>
        <v>139.47740173339841</v>
      </c>
      <c r="G13">
        <v>41.461383819580099</v>
      </c>
      <c r="H13">
        <v>34.869350433349602</v>
      </c>
      <c r="I13">
        <v>16136</v>
      </c>
      <c r="J13">
        <v>515</v>
      </c>
      <c r="K13">
        <v>15621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5000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5761.9225680749396</v>
      </c>
      <c r="AM13">
        <v>4350.5811992244999</v>
      </c>
      <c r="AN13">
        <v>4395.6258698341999</v>
      </c>
      <c r="AO13"/>
      <c r="AP13"/>
      <c r="AQ13"/>
      <c r="AR13"/>
      <c r="AS13">
        <v>39.843593597412102</v>
      </c>
      <c r="AT13">
        <v>36.480312347412102</v>
      </c>
      <c r="AU13"/>
      <c r="AV13"/>
      <c r="AW13"/>
      <c r="AX13"/>
      <c r="AY13"/>
    </row>
    <row r="14" spans="1:58" s="111" customFormat="1">
      <c r="A14" t="s">
        <v>63</v>
      </c>
      <c r="B14" t="s">
        <v>180</v>
      </c>
      <c r="C14" t="s">
        <v>57</v>
      </c>
      <c r="D14" s="147">
        <v>89.70166015625</v>
      </c>
      <c r="E14" s="147">
        <f t="shared" si="0"/>
        <v>99.464401245117202</v>
      </c>
      <c r="F14" s="147">
        <f t="shared" si="1"/>
        <v>79.959121704101605</v>
      </c>
      <c r="G14">
        <v>24.8661003112793</v>
      </c>
      <c r="H14">
        <v>19.989780426025401</v>
      </c>
      <c r="I14">
        <v>17213</v>
      </c>
      <c r="J14">
        <v>325</v>
      </c>
      <c r="K14">
        <v>16888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3542.55322265625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4465.6498557692303</v>
      </c>
      <c r="AM14">
        <v>2846.4017494161899</v>
      </c>
      <c r="AN14">
        <v>2876.9748996261901</v>
      </c>
      <c r="AO14"/>
      <c r="AP14"/>
      <c r="AQ14"/>
      <c r="AR14"/>
      <c r="AS14">
        <v>23.670030593872099</v>
      </c>
      <c r="AT14">
        <v>21.182113647460898</v>
      </c>
      <c r="AU14"/>
      <c r="AV14"/>
      <c r="AW14"/>
      <c r="AX14"/>
      <c r="AY14"/>
    </row>
    <row r="15" spans="1:58" s="111" customFormat="1">
      <c r="A15" t="s">
        <v>45</v>
      </c>
      <c r="B15" t="s">
        <v>180</v>
      </c>
      <c r="C15" t="s">
        <v>39</v>
      </c>
      <c r="D15" s="147">
        <v>122.40781250000001</v>
      </c>
      <c r="E15" s="147">
        <f t="shared" si="0"/>
        <v>133.52337646484361</v>
      </c>
      <c r="F15" s="147">
        <f t="shared" si="1"/>
        <v>111.3184280395508</v>
      </c>
      <c r="G15">
        <v>33.380844116210902</v>
      </c>
      <c r="H15">
        <v>27.829607009887699</v>
      </c>
      <c r="I15">
        <v>18188</v>
      </c>
      <c r="J15">
        <v>467</v>
      </c>
      <c r="K15">
        <v>17721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5000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5821.3261331889098</v>
      </c>
      <c r="AM15">
        <v>4418.3917647500002</v>
      </c>
      <c r="AN15">
        <v>4454.4138864819597</v>
      </c>
      <c r="AO15"/>
      <c r="AP15"/>
      <c r="AQ15"/>
      <c r="AR15"/>
      <c r="AS15">
        <v>32.018932342529297</v>
      </c>
      <c r="AT15">
        <v>29.186674118041999</v>
      </c>
      <c r="AU15"/>
      <c r="AV15"/>
      <c r="AW15"/>
      <c r="AX15"/>
      <c r="AY15"/>
    </row>
    <row r="16" spans="1:58" s="111" customFormat="1">
      <c r="A16" t="s">
        <v>64</v>
      </c>
      <c r="B16" t="s">
        <v>7</v>
      </c>
      <c r="C16" t="s">
        <v>57</v>
      </c>
      <c r="D16" s="147">
        <v>0</v>
      </c>
      <c r="E16" s="147">
        <f t="shared" si="0"/>
        <v>0.82591730356216397</v>
      </c>
      <c r="F16" s="147">
        <f t="shared" si="1"/>
        <v>0</v>
      </c>
      <c r="G16">
        <v>0.20647932589054099</v>
      </c>
      <c r="H16">
        <v>0</v>
      </c>
      <c r="I16">
        <v>17072</v>
      </c>
      <c r="J16">
        <v>0</v>
      </c>
      <c r="K16">
        <v>17072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3542.55322265625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0</v>
      </c>
      <c r="AM16">
        <v>2863.88353195119</v>
      </c>
      <c r="AN16">
        <v>2863.88353195118</v>
      </c>
      <c r="AO16"/>
      <c r="AP16"/>
      <c r="AQ16"/>
      <c r="AR16"/>
      <c r="AS16">
        <v>9.4344705343246502E-2</v>
      </c>
      <c r="AT16">
        <v>0</v>
      </c>
      <c r="AU16"/>
      <c r="AV16"/>
      <c r="AW16"/>
      <c r="AX16"/>
      <c r="AY16"/>
    </row>
    <row r="17" spans="1:51" s="111" customFormat="1">
      <c r="A17" t="s">
        <v>46</v>
      </c>
      <c r="B17" t="s">
        <v>7</v>
      </c>
      <c r="C17" t="s">
        <v>39</v>
      </c>
      <c r="D17" s="147">
        <v>0.25830240249633796</v>
      </c>
      <c r="E17" s="147">
        <f t="shared" si="0"/>
        <v>1.23378014564514</v>
      </c>
      <c r="F17" s="147">
        <f t="shared" si="1"/>
        <v>1.08484150841832E-2</v>
      </c>
      <c r="G17">
        <v>0.30844503641128501</v>
      </c>
      <c r="H17">
        <v>2.7121037710458001E-3</v>
      </c>
      <c r="I17">
        <v>18219</v>
      </c>
      <c r="J17">
        <v>1</v>
      </c>
      <c r="K17">
        <v>18218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5000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5756.5537109375</v>
      </c>
      <c r="AM17">
        <v>4213.86795528729</v>
      </c>
      <c r="AN17">
        <v>4213.9526298443898</v>
      </c>
      <c r="AO17"/>
      <c r="AP17"/>
      <c r="AQ17"/>
      <c r="AR17"/>
      <c r="AS17">
        <v>0.16073524951934801</v>
      </c>
      <c r="AT17">
        <v>1.7499636858701699E-2</v>
      </c>
      <c r="AU17"/>
      <c r="AV17"/>
      <c r="AW17"/>
      <c r="AX17"/>
      <c r="AY17"/>
    </row>
    <row r="18" spans="1:51">
      <c r="A18"/>
      <c r="B18"/>
      <c r="C18"/>
      <c r="D18" s="147"/>
      <c r="E18" s="147"/>
      <c r="F18" s="147"/>
      <c r="G18"/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/>
    </row>
    <row r="19" spans="1:51">
      <c r="A19"/>
      <c r="B19"/>
      <c r="C19"/>
      <c r="D19" s="147"/>
      <c r="E19" s="147"/>
      <c r="F19" s="147"/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</row>
    <row r="20" spans="1:51">
      <c r="A20"/>
      <c r="B20"/>
      <c r="C20"/>
      <c r="D20" s="147"/>
      <c r="E20" s="147"/>
      <c r="F20" s="147"/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</row>
    <row r="21" spans="1:51">
      <c r="A21"/>
      <c r="B21"/>
      <c r="C21"/>
      <c r="D21" s="147"/>
      <c r="E21" s="147"/>
      <c r="F21" s="147"/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/>
    </row>
    <row r="22" spans="1:51">
      <c r="A22"/>
      <c r="B22"/>
      <c r="C22"/>
      <c r="D22" s="147"/>
      <c r="E22" s="147"/>
      <c r="F22" s="147"/>
      <c r="G2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/>
    </row>
    <row r="23" spans="1:51">
      <c r="A23"/>
      <c r="B23"/>
      <c r="C23"/>
      <c r="D23" s="147"/>
      <c r="E23" s="147"/>
      <c r="F23" s="147"/>
      <c r="G23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  <c r="AC23"/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AY23"/>
    </row>
    <row r="24" spans="1:51">
      <c r="A24"/>
      <c r="B24"/>
      <c r="C24"/>
      <c r="D24" s="147"/>
      <c r="E24" s="147"/>
      <c r="F24" s="147"/>
      <c r="G24"/>
      <c r="H24"/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/>
    </row>
    <row r="25" spans="1:51">
      <c r="A25"/>
      <c r="B25"/>
      <c r="C25"/>
      <c r="D25" s="147"/>
      <c r="E25" s="147"/>
      <c r="F25" s="147"/>
      <c r="G25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/>
    </row>
    <row r="26" spans="1:51">
      <c r="A26"/>
      <c r="B26"/>
      <c r="C26"/>
      <c r="D26" s="147"/>
      <c r="E26" s="147"/>
      <c r="F26" s="147"/>
      <c r="G26"/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/>
    </row>
    <row r="27" spans="1:51">
      <c r="A27"/>
      <c r="B27"/>
      <c r="C27"/>
      <c r="D27" s="147"/>
      <c r="E27" s="147"/>
      <c r="F27" s="147"/>
      <c r="G27"/>
      <c r="H27"/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/>
    </row>
    <row r="28" spans="1:51">
      <c r="A28"/>
      <c r="B28"/>
      <c r="C28"/>
      <c r="D28" s="147"/>
      <c r="E28" s="147"/>
      <c r="F28" s="147"/>
      <c r="G28"/>
      <c r="H28"/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/>
    </row>
    <row r="29" spans="1:51">
      <c r="A29"/>
      <c r="B29"/>
      <c r="C29"/>
      <c r="D29" s="147"/>
      <c r="E29" s="147"/>
      <c r="F29" s="147"/>
      <c r="G29"/>
      <c r="H29"/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/>
    </row>
    <row r="30" spans="1:51">
      <c r="A30"/>
      <c r="B30"/>
      <c r="C30"/>
      <c r="D30" s="147"/>
      <c r="E30" s="147"/>
      <c r="F30" s="147"/>
      <c r="G30"/>
      <c r="H30"/>
      <c r="I30"/>
      <c r="J30"/>
      <c r="K30"/>
      <c r="L30"/>
      <c r="M30"/>
      <c r="N30"/>
      <c r="O30"/>
      <c r="P30"/>
      <c r="Q30"/>
      <c r="R30"/>
      <c r="S30"/>
      <c r="T30"/>
      <c r="U30"/>
      <c r="V30"/>
      <c r="W30"/>
      <c r="X30"/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  <c r="AY30"/>
    </row>
    <row r="31" spans="1:51">
      <c r="A31"/>
      <c r="B31"/>
      <c r="C31"/>
      <c r="D31" s="147"/>
      <c r="E31" s="147"/>
      <c r="F31" s="147"/>
      <c r="G31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/>
      <c r="W31"/>
      <c r="X31"/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  <c r="AY31"/>
    </row>
    <row r="32" spans="1:51">
      <c r="A32"/>
      <c r="B32"/>
      <c r="C32"/>
      <c r="D32" s="147"/>
      <c r="E32" s="147"/>
      <c r="F32" s="147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/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  <c r="AY32"/>
    </row>
    <row r="33" spans="1:51">
      <c r="A33"/>
      <c r="B33"/>
      <c r="C33"/>
      <c r="D33" s="147"/>
      <c r="E33" s="147"/>
      <c r="F33" s="147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/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  <c r="AY33"/>
    </row>
  </sheetData>
  <autoFilter ref="A1:BN1" xr:uid="{CA3C9B14-2E6F-7043-A492-A93BEC950101}">
    <sortState xmlns:xlrd2="http://schemas.microsoft.com/office/spreadsheetml/2017/richdata2" ref="A2:BN17">
      <sortCondition ref="B1:B17"/>
    </sortState>
  </autoFilter>
  <pageMargins left="0.75" right="0.75" top="1" bottom="1" header="0.5" footer="0.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80" zoomScaleNormal="80" workbookViewId="0">
      <selection activeCell="H12" sqref="H12"/>
    </sheetView>
  </sheetViews>
  <sheetFormatPr defaultColWidth="10.83203125" defaultRowHeight="14.5"/>
  <cols>
    <col min="1" max="1" width="10.83203125" style="44"/>
    <col min="2" max="2" width="10.83203125" style="45"/>
    <col min="3" max="3" width="13.33203125" style="45" bestFit="1" customWidth="1"/>
    <col min="4" max="4" width="10.83203125" style="45"/>
    <col min="5" max="5" width="30.83203125" style="46" bestFit="1" customWidth="1"/>
    <col min="6" max="6" width="13.5" style="44" hidden="1" customWidth="1"/>
    <col min="7" max="16384" width="10.83203125" style="44"/>
  </cols>
  <sheetData>
    <row r="2" spans="2:6">
      <c r="B2" s="138" t="s">
        <v>35</v>
      </c>
      <c r="C2" s="138" t="s">
        <v>36</v>
      </c>
      <c r="D2" s="138" t="s">
        <v>37</v>
      </c>
      <c r="E2" s="139" t="s">
        <v>151</v>
      </c>
      <c r="F2" s="140" t="s">
        <v>152</v>
      </c>
    </row>
    <row r="3" spans="2:6">
      <c r="B3" s="141" t="s">
        <v>86</v>
      </c>
      <c r="C3" s="141" t="s">
        <v>160</v>
      </c>
      <c r="D3" s="141" t="s">
        <v>57</v>
      </c>
      <c r="E3" s="142">
        <v>159.46710205078119</v>
      </c>
      <c r="F3" s="186" t="e">
        <f>#REF!</f>
        <v>#REF!</v>
      </c>
    </row>
    <row r="4" spans="2:6">
      <c r="B4" s="143" t="s">
        <v>72</v>
      </c>
      <c r="C4" s="143" t="s">
        <v>160</v>
      </c>
      <c r="D4" s="143" t="s">
        <v>39</v>
      </c>
      <c r="E4" s="144">
        <v>244.60354003906201</v>
      </c>
      <c r="F4" s="187"/>
    </row>
    <row r="5" spans="2:6">
      <c r="B5" s="141" t="s">
        <v>87</v>
      </c>
      <c r="C5" s="141" t="s">
        <v>161</v>
      </c>
      <c r="D5" s="141" t="s">
        <v>57</v>
      </c>
      <c r="E5" s="142">
        <v>177.70587158203119</v>
      </c>
      <c r="F5" s="186" t="e">
        <f>#REF!</f>
        <v>#REF!</v>
      </c>
    </row>
    <row r="6" spans="2:6">
      <c r="B6" s="143" t="s">
        <v>73</v>
      </c>
      <c r="C6" s="143" t="s">
        <v>161</v>
      </c>
      <c r="D6" s="143" t="s">
        <v>39</v>
      </c>
      <c r="E6" s="145">
        <v>253.07858886718799</v>
      </c>
      <c r="F6" s="187"/>
    </row>
    <row r="7" spans="2:6">
      <c r="B7" s="141" t="s">
        <v>88</v>
      </c>
      <c r="C7" s="141" t="s">
        <v>162</v>
      </c>
      <c r="D7" s="141" t="s">
        <v>57</v>
      </c>
      <c r="E7" s="142">
        <v>149.75698242187499</v>
      </c>
      <c r="F7" s="186" t="e">
        <f>#REF!</f>
        <v>#REF!</v>
      </c>
    </row>
    <row r="8" spans="2:6">
      <c r="B8" s="143" t="s">
        <v>74</v>
      </c>
      <c r="C8" s="143" t="s">
        <v>162</v>
      </c>
      <c r="D8" s="143" t="s">
        <v>39</v>
      </c>
      <c r="E8" s="145">
        <v>194.56508789062499</v>
      </c>
      <c r="F8" s="187"/>
    </row>
    <row r="9" spans="2:6">
      <c r="B9" s="141" t="s">
        <v>89</v>
      </c>
      <c r="C9" s="141" t="s">
        <v>163</v>
      </c>
      <c r="D9" s="141" t="s">
        <v>57</v>
      </c>
      <c r="E9" s="142">
        <v>149.24061279296879</v>
      </c>
      <c r="F9" s="186" t="e">
        <f>#REF!</f>
        <v>#REF!</v>
      </c>
    </row>
    <row r="10" spans="2:6">
      <c r="B10" s="143" t="s">
        <v>75</v>
      </c>
      <c r="C10" s="143" t="s">
        <v>163</v>
      </c>
      <c r="D10" s="143" t="s">
        <v>39</v>
      </c>
      <c r="E10" s="145">
        <v>192.1035034179688</v>
      </c>
      <c r="F10" s="187"/>
    </row>
    <row r="11" spans="2:6">
      <c r="B11" s="141" t="s">
        <v>90</v>
      </c>
      <c r="C11" s="141" t="s">
        <v>164</v>
      </c>
      <c r="D11" s="141" t="s">
        <v>57</v>
      </c>
      <c r="E11" s="142">
        <v>107.95449218749999</v>
      </c>
      <c r="F11" s="186" t="e">
        <f>#REF!</f>
        <v>#REF!</v>
      </c>
    </row>
    <row r="12" spans="2:6">
      <c r="B12" s="143" t="s">
        <v>76</v>
      </c>
      <c r="C12" s="143" t="s">
        <v>164</v>
      </c>
      <c r="D12" s="143" t="s">
        <v>39</v>
      </c>
      <c r="E12" s="145">
        <v>156.90878906250001</v>
      </c>
      <c r="F12" s="187"/>
    </row>
    <row r="13" spans="2:6">
      <c r="B13" s="141" t="s">
        <v>91</v>
      </c>
      <c r="C13" s="141" t="s">
        <v>165</v>
      </c>
      <c r="D13" s="141" t="s">
        <v>57</v>
      </c>
      <c r="E13" s="142">
        <v>101.9400268554688</v>
      </c>
      <c r="F13" s="186" t="e">
        <f>#REF!</f>
        <v>#REF!</v>
      </c>
    </row>
    <row r="14" spans="2:6">
      <c r="B14" s="143" t="s">
        <v>77</v>
      </c>
      <c r="C14" s="143" t="s">
        <v>165</v>
      </c>
      <c r="D14" s="143" t="s">
        <v>39</v>
      </c>
      <c r="E14" s="145">
        <v>151.53056640624999</v>
      </c>
      <c r="F14" s="187"/>
    </row>
    <row r="15" spans="2:6">
      <c r="B15" s="141" t="s">
        <v>92</v>
      </c>
      <c r="C15" s="141" t="s">
        <v>166</v>
      </c>
      <c r="D15" s="141" t="s">
        <v>57</v>
      </c>
      <c r="E15" s="142">
        <v>97.610058593749997</v>
      </c>
      <c r="F15" s="184" t="e">
        <f>#REF!</f>
        <v>#REF!</v>
      </c>
    </row>
    <row r="16" spans="2:6">
      <c r="B16" s="143" t="s">
        <v>78</v>
      </c>
      <c r="C16" s="143" t="s">
        <v>166</v>
      </c>
      <c r="D16" s="143" t="s">
        <v>39</v>
      </c>
      <c r="E16" s="145">
        <v>136.5080688476562</v>
      </c>
      <c r="F16" s="185"/>
    </row>
    <row r="17" spans="2:6">
      <c r="B17" s="141" t="s">
        <v>93</v>
      </c>
      <c r="C17" s="141" t="s">
        <v>167</v>
      </c>
      <c r="D17" s="141" t="s">
        <v>57</v>
      </c>
      <c r="E17" s="142">
        <v>96.044421386718795</v>
      </c>
      <c r="F17" s="184" t="e">
        <f>#REF!</f>
        <v>#REF!</v>
      </c>
    </row>
    <row r="18" spans="2:6">
      <c r="B18" s="143" t="s">
        <v>79</v>
      </c>
      <c r="C18" s="143" t="s">
        <v>167</v>
      </c>
      <c r="D18" s="143" t="s">
        <v>39</v>
      </c>
      <c r="E18" s="145">
        <v>148.23603515625001</v>
      </c>
      <c r="F18" s="185"/>
    </row>
    <row r="19" spans="2:6">
      <c r="B19" s="141" t="s">
        <v>111</v>
      </c>
      <c r="C19" s="141" t="s">
        <v>168</v>
      </c>
      <c r="D19" s="141" t="s">
        <v>57</v>
      </c>
      <c r="E19" s="142">
        <v>82.006872558593798</v>
      </c>
      <c r="F19" s="184" t="e">
        <f>#REF!</f>
        <v>#REF!</v>
      </c>
    </row>
    <row r="20" spans="2:6">
      <c r="B20" s="143" t="s">
        <v>80</v>
      </c>
      <c r="C20" s="143" t="s">
        <v>168</v>
      </c>
      <c r="D20" s="143" t="s">
        <v>39</v>
      </c>
      <c r="E20" s="145">
        <v>114.917529296875</v>
      </c>
      <c r="F20" s="185"/>
    </row>
    <row r="21" spans="2:6">
      <c r="B21" s="141" t="s">
        <v>112</v>
      </c>
      <c r="C21" s="141" t="s">
        <v>169</v>
      </c>
      <c r="D21" s="141" t="s">
        <v>57</v>
      </c>
      <c r="E21" s="142">
        <v>96.224316406249997</v>
      </c>
      <c r="F21" s="184" t="e">
        <f>#REF!</f>
        <v>#REF!</v>
      </c>
    </row>
    <row r="22" spans="2:6">
      <c r="B22" s="143" t="s">
        <v>81</v>
      </c>
      <c r="C22" s="143" t="s">
        <v>169</v>
      </c>
      <c r="D22" s="143" t="s">
        <v>39</v>
      </c>
      <c r="E22" s="145">
        <v>127.2986572265626</v>
      </c>
      <c r="F22" s="185"/>
    </row>
    <row r="23" spans="2:6">
      <c r="B23" s="141" t="s">
        <v>113</v>
      </c>
      <c r="C23" s="141" t="s">
        <v>170</v>
      </c>
      <c r="D23" s="141" t="s">
        <v>57</v>
      </c>
      <c r="E23" s="142">
        <v>118.09072265624999</v>
      </c>
      <c r="F23" s="184" t="e">
        <f>#REF!</f>
        <v>#REF!</v>
      </c>
    </row>
    <row r="24" spans="2:6">
      <c r="B24" s="143" t="s">
        <v>82</v>
      </c>
      <c r="C24" s="143" t="s">
        <v>170</v>
      </c>
      <c r="D24" s="143" t="s">
        <v>39</v>
      </c>
      <c r="E24" s="145">
        <v>142.94999999999999</v>
      </c>
      <c r="F24" s="185"/>
    </row>
    <row r="25" spans="2:6">
      <c r="B25" s="141" t="s">
        <v>114</v>
      </c>
      <c r="C25" s="141" t="s">
        <v>171</v>
      </c>
      <c r="D25" s="141" t="s">
        <v>57</v>
      </c>
      <c r="E25" s="142">
        <v>99.927301025390605</v>
      </c>
      <c r="F25" s="184" t="e">
        <f>#REF!</f>
        <v>#REF!</v>
      </c>
    </row>
    <row r="26" spans="2:6">
      <c r="B26" s="143" t="s">
        <v>83</v>
      </c>
      <c r="C26" s="143" t="s">
        <v>171</v>
      </c>
      <c r="D26" s="143" t="s">
        <v>39</v>
      </c>
      <c r="E26" s="145">
        <v>137.64588623046879</v>
      </c>
      <c r="F26" s="185"/>
    </row>
    <row r="27" spans="2:6">
      <c r="B27" s="141" t="s">
        <v>115</v>
      </c>
      <c r="C27" s="141" t="s">
        <v>172</v>
      </c>
      <c r="D27" s="141" t="s">
        <v>57</v>
      </c>
      <c r="E27" s="142">
        <v>77.997790527343795</v>
      </c>
      <c r="F27" s="184" t="e">
        <f>#REF!</f>
        <v>#REF!</v>
      </c>
    </row>
    <row r="28" spans="2:6">
      <c r="B28" s="143" t="s">
        <v>84</v>
      </c>
      <c r="C28" s="143" t="s">
        <v>172</v>
      </c>
      <c r="D28" s="143" t="s">
        <v>39</v>
      </c>
      <c r="E28" s="145">
        <v>125.0632202148438</v>
      </c>
      <c r="F28" s="185"/>
    </row>
    <row r="29" spans="2:6">
      <c r="B29" s="141" t="s">
        <v>116</v>
      </c>
      <c r="C29" s="141" t="s">
        <v>173</v>
      </c>
      <c r="D29" s="141" t="s">
        <v>57</v>
      </c>
      <c r="E29" s="142">
        <v>100.15451049804679</v>
      </c>
      <c r="F29" s="184" t="e">
        <f>#REF!</f>
        <v>#REF!</v>
      </c>
    </row>
    <row r="30" spans="2:6">
      <c r="B30" s="143" t="s">
        <v>85</v>
      </c>
      <c r="C30" s="143" t="s">
        <v>173</v>
      </c>
      <c r="D30" s="143" t="s">
        <v>39</v>
      </c>
      <c r="E30" s="145">
        <v>147.160400390625</v>
      </c>
      <c r="F30" s="185"/>
    </row>
    <row r="31" spans="2:6">
      <c r="B31" s="141" t="s">
        <v>248</v>
      </c>
      <c r="C31" s="141" t="s">
        <v>7</v>
      </c>
      <c r="D31" s="141" t="s">
        <v>57</v>
      </c>
      <c r="E31" s="142">
        <v>0</v>
      </c>
      <c r="F31" s="186" t="e">
        <f>#REF!</f>
        <v>#REF!</v>
      </c>
    </row>
    <row r="32" spans="2:6">
      <c r="B32" s="143" t="s">
        <v>247</v>
      </c>
      <c r="C32" s="143" t="s">
        <v>7</v>
      </c>
      <c r="D32" s="143" t="s">
        <v>39</v>
      </c>
      <c r="E32" s="145">
        <v>0.26672048568725598</v>
      </c>
      <c r="F32" s="187"/>
    </row>
    <row r="33" spans="2:6">
      <c r="B33" s="141" t="s">
        <v>150</v>
      </c>
      <c r="C33" s="141" t="s">
        <v>55</v>
      </c>
      <c r="D33" s="141" t="s">
        <v>57</v>
      </c>
      <c r="E33" s="142">
        <v>37.967883300781196</v>
      </c>
      <c r="F33" s="186" t="e">
        <f>#REF!</f>
        <v>#REF!</v>
      </c>
    </row>
    <row r="34" spans="2:6">
      <c r="B34" s="143" t="s">
        <v>149</v>
      </c>
      <c r="C34" s="143" t="s">
        <v>55</v>
      </c>
      <c r="D34" s="143" t="s">
        <v>39</v>
      </c>
      <c r="E34" s="145">
        <v>37.798455810546798</v>
      </c>
      <c r="F34" s="187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R33"/>
  <sheetViews>
    <sheetView zoomScale="60" zoomScaleNormal="60" workbookViewId="0">
      <selection activeCell="A2" sqref="A2:D33"/>
    </sheetView>
  </sheetViews>
  <sheetFormatPr defaultColWidth="10.83203125" defaultRowHeight="15.5"/>
  <cols>
    <col min="1" max="1" width="10.83203125" style="38"/>
    <col min="2" max="2" width="10.83203125" style="137"/>
    <col min="3" max="7" width="10.83203125" style="38"/>
    <col min="8" max="10" width="10.83203125" style="136"/>
    <col min="11" max="16384" width="10.83203125" style="38"/>
  </cols>
  <sheetData>
    <row r="1" spans="1:70">
      <c r="A1" t="s">
        <v>35</v>
      </c>
      <c r="B1" t="s">
        <v>36</v>
      </c>
      <c r="C1" t="s">
        <v>37</v>
      </c>
      <c r="D1" t="s">
        <v>249</v>
      </c>
      <c r="E1" t="s">
        <v>181</v>
      </c>
      <c r="F1" t="s">
        <v>182</v>
      </c>
      <c r="G1" t="s">
        <v>183</v>
      </c>
      <c r="H1" t="s">
        <v>184</v>
      </c>
      <c r="I1" t="s">
        <v>185</v>
      </c>
      <c r="J1" t="s">
        <v>11</v>
      </c>
      <c r="K1" t="s">
        <v>186</v>
      </c>
      <c r="L1" t="s">
        <v>187</v>
      </c>
      <c r="M1" t="s">
        <v>188</v>
      </c>
      <c r="N1" t="s">
        <v>189</v>
      </c>
      <c r="O1" t="s">
        <v>190</v>
      </c>
      <c r="P1" t="s">
        <v>191</v>
      </c>
      <c r="Q1" t="s">
        <v>192</v>
      </c>
      <c r="R1" t="s">
        <v>193</v>
      </c>
      <c r="S1" t="s">
        <v>194</v>
      </c>
      <c r="T1" t="s">
        <v>195</v>
      </c>
      <c r="U1" t="s">
        <v>196</v>
      </c>
      <c r="V1" t="s">
        <v>197</v>
      </c>
      <c r="W1" t="s">
        <v>198</v>
      </c>
      <c r="X1" t="s">
        <v>199</v>
      </c>
      <c r="Y1" t="s">
        <v>200</v>
      </c>
      <c r="Z1" t="s">
        <v>201</v>
      </c>
      <c r="AA1" t="s">
        <v>202</v>
      </c>
      <c r="AB1" t="s">
        <v>203</v>
      </c>
      <c r="AC1" t="s">
        <v>204</v>
      </c>
      <c r="AD1" t="s">
        <v>205</v>
      </c>
      <c r="AE1" t="s">
        <v>206</v>
      </c>
      <c r="AF1" t="s">
        <v>207</v>
      </c>
      <c r="AG1" t="s">
        <v>208</v>
      </c>
      <c r="AH1" t="s">
        <v>209</v>
      </c>
      <c r="AI1" t="s">
        <v>210</v>
      </c>
      <c r="AJ1" t="s">
        <v>211</v>
      </c>
      <c r="AK1" t="s">
        <v>212</v>
      </c>
      <c r="AL1" t="s">
        <v>213</v>
      </c>
      <c r="AM1" t="s">
        <v>214</v>
      </c>
      <c r="AN1" t="s">
        <v>215</v>
      </c>
      <c r="AO1" t="s">
        <v>216</v>
      </c>
      <c r="AP1" t="s">
        <v>217</v>
      </c>
      <c r="AQ1" t="s">
        <v>218</v>
      </c>
      <c r="AR1" t="s">
        <v>219</v>
      </c>
      <c r="AS1" t="s">
        <v>220</v>
      </c>
      <c r="AT1" t="s">
        <v>221</v>
      </c>
      <c r="AU1" t="s">
        <v>222</v>
      </c>
      <c r="AV1" t="s">
        <v>223</v>
      </c>
      <c r="AW1" t="s">
        <v>224</v>
      </c>
      <c r="AX1" t="s">
        <v>225</v>
      </c>
      <c r="AY1" t="s">
        <v>226</v>
      </c>
      <c r="AZ1" t="s">
        <v>227</v>
      </c>
      <c r="BA1" t="s">
        <v>228</v>
      </c>
      <c r="BB1" t="s">
        <v>229</v>
      </c>
      <c r="BC1" t="s">
        <v>230</v>
      </c>
      <c r="BD1" t="s">
        <v>231</v>
      </c>
      <c r="BE1" t="s">
        <v>232</v>
      </c>
      <c r="BF1" t="s">
        <v>233</v>
      </c>
      <c r="BG1" t="s">
        <v>234</v>
      </c>
      <c r="BH1" t="s">
        <v>235</v>
      </c>
      <c r="BI1" t="s">
        <v>236</v>
      </c>
      <c r="BJ1" t="s">
        <v>237</v>
      </c>
      <c r="BK1" t="s">
        <v>238</v>
      </c>
      <c r="BL1" t="s">
        <v>239</v>
      </c>
      <c r="BM1" t="s">
        <v>240</v>
      </c>
      <c r="BN1" t="s">
        <v>241</v>
      </c>
      <c r="BO1"/>
      <c r="BP1" s="147"/>
      <c r="BQ1" s="147"/>
      <c r="BR1" s="147"/>
    </row>
    <row r="2" spans="1:70">
      <c r="A2" s="38" t="s">
        <v>86</v>
      </c>
      <c r="B2" s="137" t="s">
        <v>160</v>
      </c>
      <c r="C2" s="38" t="s">
        <v>57</v>
      </c>
      <c r="D2">
        <f t="shared" ref="D2:D33" si="0">L2/5</f>
        <v>159.46710205078119</v>
      </c>
      <c r="E2" s="38">
        <v>39.866775512695298</v>
      </c>
      <c r="F2" s="38" t="s">
        <v>242</v>
      </c>
      <c r="G2" s="38" t="s">
        <v>243</v>
      </c>
      <c r="H2" s="136" t="s">
        <v>244</v>
      </c>
      <c r="I2" s="136" t="s">
        <v>244</v>
      </c>
      <c r="J2" s="136" t="s">
        <v>245</v>
      </c>
      <c r="K2" s="38" t="s">
        <v>246</v>
      </c>
      <c r="L2" s="38">
        <v>797.33551025390602</v>
      </c>
      <c r="O2" s="38">
        <v>42.826118469238303</v>
      </c>
      <c r="P2" s="38">
        <v>36.9148559570313</v>
      </c>
      <c r="Q2" s="38">
        <v>20979</v>
      </c>
      <c r="R2" s="38">
        <v>699</v>
      </c>
      <c r="S2" s="38">
        <v>20280</v>
      </c>
      <c r="T2" s="38">
        <v>0</v>
      </c>
      <c r="U2" s="38">
        <v>0</v>
      </c>
      <c r="V2" s="38">
        <v>0</v>
      </c>
      <c r="W2" s="38">
        <v>0</v>
      </c>
      <c r="AF2" s="38">
        <v>3542.55322265625</v>
      </c>
      <c r="AT2" s="38">
        <v>4395.0296066786304</v>
      </c>
      <c r="AU2" s="38">
        <v>2880.91678967598</v>
      </c>
      <c r="AV2" s="38">
        <v>2931.3655650744499</v>
      </c>
      <c r="BA2" s="38">
        <v>41.3757133483887</v>
      </c>
      <c r="BB2" s="38">
        <v>38.359767913818402</v>
      </c>
    </row>
    <row r="3" spans="1:70">
      <c r="A3" t="s">
        <v>72</v>
      </c>
      <c r="B3" t="s">
        <v>160</v>
      </c>
      <c r="C3" t="s">
        <v>39</v>
      </c>
      <c r="D3">
        <f t="shared" si="0"/>
        <v>244.60354003906201</v>
      </c>
      <c r="E3">
        <v>61.150882720947301</v>
      </c>
      <c r="F3" t="s">
        <v>242</v>
      </c>
      <c r="G3" t="s">
        <v>243</v>
      </c>
      <c r="H3" t="s">
        <v>244</v>
      </c>
      <c r="I3" t="s">
        <v>244</v>
      </c>
      <c r="J3" t="s">
        <v>245</v>
      </c>
      <c r="K3" t="s">
        <v>246</v>
      </c>
      <c r="L3">
        <v>1223.01770019531</v>
      </c>
      <c r="M3"/>
      <c r="N3"/>
      <c r="O3">
        <v>64.976448059082003</v>
      </c>
      <c r="P3">
        <v>57.337718963622997</v>
      </c>
      <c r="Q3">
        <v>19447</v>
      </c>
      <c r="R3">
        <v>985</v>
      </c>
      <c r="S3">
        <v>18462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>
        <v>5000</v>
      </c>
      <c r="AG3"/>
      <c r="AH3"/>
      <c r="AI3"/>
      <c r="AJ3"/>
      <c r="AK3"/>
      <c r="AL3"/>
      <c r="AM3"/>
      <c r="AN3"/>
      <c r="AO3"/>
      <c r="AP3"/>
      <c r="AQ3"/>
      <c r="AR3"/>
      <c r="AS3"/>
      <c r="AT3">
        <v>5512.2232114530498</v>
      </c>
      <c r="AU3">
        <v>4224.2841896848104</v>
      </c>
      <c r="AV3">
        <v>4289.5189269934499</v>
      </c>
      <c r="AW3"/>
      <c r="AX3"/>
      <c r="AY3"/>
      <c r="AZ3"/>
      <c r="BA3">
        <v>63.101150512695298</v>
      </c>
      <c r="BB3">
        <v>59.203845977783203</v>
      </c>
      <c r="BC3"/>
      <c r="BD3"/>
      <c r="BE3"/>
      <c r="BF3"/>
      <c r="BG3"/>
      <c r="BH3"/>
      <c r="BI3"/>
      <c r="BJ3"/>
      <c r="BK3"/>
      <c r="BL3"/>
      <c r="BM3"/>
      <c r="BN3"/>
      <c r="BO3"/>
    </row>
    <row r="4" spans="1:70">
      <c r="A4" s="38" t="s">
        <v>87</v>
      </c>
      <c r="B4" s="137" t="s">
        <v>161</v>
      </c>
      <c r="C4" s="38" t="s">
        <v>57</v>
      </c>
      <c r="D4">
        <f t="shared" si="0"/>
        <v>177.70587158203119</v>
      </c>
      <c r="E4" s="38">
        <v>44.426467895507798</v>
      </c>
      <c r="F4" s="38" t="s">
        <v>242</v>
      </c>
      <c r="G4" s="38" t="s">
        <v>243</v>
      </c>
      <c r="H4" s="136" t="s">
        <v>244</v>
      </c>
      <c r="I4" s="136" t="s">
        <v>244</v>
      </c>
      <c r="J4" s="136" t="s">
        <v>245</v>
      </c>
      <c r="K4" s="38" t="s">
        <v>246</v>
      </c>
      <c r="L4" s="38">
        <v>888.52935791015602</v>
      </c>
      <c r="O4" s="38">
        <v>47.865627288818402</v>
      </c>
      <c r="P4" s="38">
        <v>40.997329711914098</v>
      </c>
      <c r="Q4" s="38">
        <v>17351</v>
      </c>
      <c r="R4" s="38">
        <v>643</v>
      </c>
      <c r="S4" s="38">
        <v>16708</v>
      </c>
      <c r="T4" s="38">
        <v>0</v>
      </c>
      <c r="U4" s="38">
        <v>0</v>
      </c>
      <c r="V4" s="38">
        <v>0</v>
      </c>
      <c r="W4" s="38">
        <v>0</v>
      </c>
      <c r="AF4" s="38">
        <v>3542.55322265625</v>
      </c>
      <c r="AT4" s="38">
        <v>4419.0904744149702</v>
      </c>
      <c r="AU4" s="38">
        <v>2900.1106031480399</v>
      </c>
      <c r="AV4" s="38">
        <v>2956.4015406862</v>
      </c>
      <c r="BA4" s="38">
        <v>46.179882049560497</v>
      </c>
      <c r="BB4" s="38">
        <v>42.675655364990199</v>
      </c>
    </row>
    <row r="5" spans="1:70">
      <c r="A5" t="s">
        <v>73</v>
      </c>
      <c r="B5" t="s">
        <v>161</v>
      </c>
      <c r="C5" t="s">
        <v>39</v>
      </c>
      <c r="D5">
        <f t="shared" si="0"/>
        <v>253.07858886718799</v>
      </c>
      <c r="E5">
        <v>63.269645690917997</v>
      </c>
      <c r="F5" t="s">
        <v>242</v>
      </c>
      <c r="G5" t="s">
        <v>243</v>
      </c>
      <c r="H5" t="s">
        <v>244</v>
      </c>
      <c r="I5" t="s">
        <v>244</v>
      </c>
      <c r="J5" t="s">
        <v>245</v>
      </c>
      <c r="K5" t="s">
        <v>246</v>
      </c>
      <c r="L5">
        <v>1265.39294433594</v>
      </c>
      <c r="M5"/>
      <c r="N5"/>
      <c r="O5">
        <v>67.345779418945298</v>
      </c>
      <c r="P5">
        <v>59.207588195800803</v>
      </c>
      <c r="Q5">
        <v>17743</v>
      </c>
      <c r="R5">
        <v>929</v>
      </c>
      <c r="S5">
        <v>16814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5000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5522.8201238100401</v>
      </c>
      <c r="AU5">
        <v>4237.5911464770597</v>
      </c>
      <c r="AV5">
        <v>4304.8840349368702</v>
      </c>
      <c r="AW5"/>
      <c r="AX5"/>
      <c r="AY5"/>
      <c r="AZ5"/>
      <c r="BA5">
        <v>65.347541809082003</v>
      </c>
      <c r="BB5">
        <v>61.195411682128899</v>
      </c>
      <c r="BC5"/>
      <c r="BD5"/>
      <c r="BE5"/>
      <c r="BF5"/>
      <c r="BG5"/>
      <c r="BH5"/>
      <c r="BI5"/>
      <c r="BJ5"/>
      <c r="BK5"/>
      <c r="BL5"/>
      <c r="BM5"/>
      <c r="BN5"/>
      <c r="BO5"/>
    </row>
    <row r="6" spans="1:70">
      <c r="A6" s="38" t="s">
        <v>88</v>
      </c>
      <c r="B6" s="137" t="s">
        <v>162</v>
      </c>
      <c r="C6" s="38" t="s">
        <v>57</v>
      </c>
      <c r="D6">
        <f t="shared" si="0"/>
        <v>149.75698242187499</v>
      </c>
      <c r="E6" s="38">
        <v>37.439247131347699</v>
      </c>
      <c r="F6" s="38" t="s">
        <v>242</v>
      </c>
      <c r="G6" s="38" t="s">
        <v>243</v>
      </c>
      <c r="H6" s="136" t="s">
        <v>244</v>
      </c>
      <c r="I6" s="136" t="s">
        <v>244</v>
      </c>
      <c r="J6" s="136" t="s">
        <v>245</v>
      </c>
      <c r="K6" s="38" t="s">
        <v>246</v>
      </c>
      <c r="L6" s="38">
        <v>748.784912109375</v>
      </c>
      <c r="O6" s="38">
        <v>40.416683197021499</v>
      </c>
      <c r="P6" s="38">
        <v>34.469329833984403</v>
      </c>
      <c r="Q6" s="38">
        <v>19443</v>
      </c>
      <c r="R6" s="38">
        <v>609</v>
      </c>
      <c r="S6" s="38">
        <v>18834</v>
      </c>
      <c r="T6" s="38">
        <v>0</v>
      </c>
      <c r="U6" s="38">
        <v>0</v>
      </c>
      <c r="V6" s="38">
        <v>0</v>
      </c>
      <c r="W6" s="38">
        <v>0</v>
      </c>
      <c r="AF6" s="38">
        <v>3542.55322265625</v>
      </c>
      <c r="AT6" s="38">
        <v>4410.2317988954701</v>
      </c>
      <c r="AU6" s="38">
        <v>2904.3351882913498</v>
      </c>
      <c r="AV6" s="38">
        <v>2951.5033740578401</v>
      </c>
      <c r="BA6" s="38">
        <v>38.957408905029297</v>
      </c>
      <c r="BB6" s="38">
        <v>35.923046112060497</v>
      </c>
    </row>
    <row r="7" spans="1:70">
      <c r="A7" t="s">
        <v>74</v>
      </c>
      <c r="B7" t="s">
        <v>162</v>
      </c>
      <c r="C7" t="s">
        <v>39</v>
      </c>
      <c r="D7">
        <f t="shared" si="0"/>
        <v>194.56508789062499</v>
      </c>
      <c r="E7">
        <v>48.641273498535199</v>
      </c>
      <c r="F7" t="s">
        <v>242</v>
      </c>
      <c r="G7" t="s">
        <v>243</v>
      </c>
      <c r="H7" t="s">
        <v>244</v>
      </c>
      <c r="I7" t="s">
        <v>244</v>
      </c>
      <c r="J7" t="s">
        <v>245</v>
      </c>
      <c r="K7" t="s">
        <v>246</v>
      </c>
      <c r="L7">
        <v>972.825439453125</v>
      </c>
      <c r="M7"/>
      <c r="N7"/>
      <c r="O7">
        <v>52.336025238037102</v>
      </c>
      <c r="P7">
        <v>44.958084106445298</v>
      </c>
      <c r="Q7">
        <v>16493</v>
      </c>
      <c r="R7">
        <v>668</v>
      </c>
      <c r="S7">
        <v>15825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5000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5540.3643733041699</v>
      </c>
      <c r="AU7">
        <v>4257.7809638502204</v>
      </c>
      <c r="AV7">
        <v>4309.7281970713102</v>
      </c>
      <c r="AW7"/>
      <c r="AX7"/>
      <c r="AY7"/>
      <c r="AZ7"/>
      <c r="BA7">
        <v>50.524898529052699</v>
      </c>
      <c r="BB7">
        <v>46.760654449462898</v>
      </c>
      <c r="BC7"/>
      <c r="BD7"/>
      <c r="BE7"/>
      <c r="BF7"/>
      <c r="BG7"/>
      <c r="BH7"/>
      <c r="BI7"/>
      <c r="BJ7"/>
      <c r="BK7"/>
      <c r="BL7"/>
      <c r="BM7"/>
      <c r="BN7"/>
      <c r="BO7"/>
    </row>
    <row r="8" spans="1:70">
      <c r="A8" s="38" t="s">
        <v>89</v>
      </c>
      <c r="B8" s="137" t="s">
        <v>163</v>
      </c>
      <c r="C8" s="38" t="s">
        <v>57</v>
      </c>
      <c r="D8">
        <f t="shared" si="0"/>
        <v>149.24061279296879</v>
      </c>
      <c r="E8" s="38">
        <v>37.310153961181598</v>
      </c>
      <c r="F8" s="38" t="s">
        <v>242</v>
      </c>
      <c r="G8" s="38" t="s">
        <v>243</v>
      </c>
      <c r="H8" s="136" t="s">
        <v>244</v>
      </c>
      <c r="I8" s="136" t="s">
        <v>244</v>
      </c>
      <c r="J8" s="136" t="s">
        <v>245</v>
      </c>
      <c r="K8" s="38" t="s">
        <v>246</v>
      </c>
      <c r="L8" s="38">
        <v>746.20306396484398</v>
      </c>
      <c r="O8" s="38">
        <v>40.2920532226563</v>
      </c>
      <c r="P8" s="38">
        <v>34.335792541503899</v>
      </c>
      <c r="Q8" s="38">
        <v>19317</v>
      </c>
      <c r="R8" s="38">
        <v>603</v>
      </c>
      <c r="S8" s="38">
        <v>18714</v>
      </c>
      <c r="T8" s="38">
        <v>0</v>
      </c>
      <c r="U8" s="38">
        <v>0</v>
      </c>
      <c r="V8" s="38">
        <v>0</v>
      </c>
      <c r="W8" s="38">
        <v>0</v>
      </c>
      <c r="AF8" s="38">
        <v>3542.55322265625</v>
      </c>
      <c r="AT8" s="38">
        <v>4426.3452605948096</v>
      </c>
      <c r="AU8" s="38">
        <v>2911.5674823003901</v>
      </c>
      <c r="AV8" s="38">
        <v>2958.85282683169</v>
      </c>
      <c r="BA8" s="38">
        <v>38.8305854797363</v>
      </c>
      <c r="BB8" s="38">
        <v>35.791683197021499</v>
      </c>
    </row>
    <row r="9" spans="1:70">
      <c r="A9" t="s">
        <v>75</v>
      </c>
      <c r="B9" t="s">
        <v>163</v>
      </c>
      <c r="C9" t="s">
        <v>39</v>
      </c>
      <c r="D9">
        <f t="shared" si="0"/>
        <v>192.1035034179688</v>
      </c>
      <c r="E9">
        <v>48.025875091552699</v>
      </c>
      <c r="F9" t="s">
        <v>242</v>
      </c>
      <c r="G9" t="s">
        <v>243</v>
      </c>
      <c r="H9" t="s">
        <v>244</v>
      </c>
      <c r="I9" t="s">
        <v>244</v>
      </c>
      <c r="J9" t="s">
        <v>245</v>
      </c>
      <c r="K9" t="s">
        <v>246</v>
      </c>
      <c r="L9">
        <v>960.51751708984398</v>
      </c>
      <c r="M9"/>
      <c r="N9"/>
      <c r="O9">
        <v>51.636112213134801</v>
      </c>
      <c r="P9">
        <v>44.426685333252003</v>
      </c>
      <c r="Q9">
        <v>17050</v>
      </c>
      <c r="R9">
        <v>682</v>
      </c>
      <c r="S9">
        <v>16368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5000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5610.7043514307597</v>
      </c>
      <c r="AU9">
        <v>4319.4531069221403</v>
      </c>
      <c r="AV9">
        <v>4371.1031567024602</v>
      </c>
      <c r="AW9"/>
      <c r="AX9"/>
      <c r="AY9"/>
      <c r="AZ9"/>
      <c r="BA9">
        <v>49.866447448730497</v>
      </c>
      <c r="BB9">
        <v>46.188179016113303</v>
      </c>
      <c r="BC9"/>
      <c r="BD9"/>
      <c r="BE9"/>
      <c r="BF9"/>
      <c r="BG9"/>
      <c r="BH9"/>
      <c r="BI9"/>
      <c r="BJ9"/>
      <c r="BK9"/>
      <c r="BL9"/>
      <c r="BM9"/>
      <c r="BN9"/>
      <c r="BO9"/>
    </row>
    <row r="10" spans="1:70">
      <c r="A10" s="38" t="s">
        <v>90</v>
      </c>
      <c r="B10" s="137" t="s">
        <v>164</v>
      </c>
      <c r="C10" s="38" t="s">
        <v>57</v>
      </c>
      <c r="D10">
        <f t="shared" si="0"/>
        <v>107.95449218749999</v>
      </c>
      <c r="E10" s="38">
        <v>26.988622665405298</v>
      </c>
      <c r="F10" s="38" t="s">
        <v>242</v>
      </c>
      <c r="G10" s="38" t="s">
        <v>243</v>
      </c>
      <c r="H10" s="136" t="s">
        <v>244</v>
      </c>
      <c r="I10" s="136" t="s">
        <v>244</v>
      </c>
      <c r="J10" s="136" t="s">
        <v>245</v>
      </c>
      <c r="K10" s="38" t="s">
        <v>246</v>
      </c>
      <c r="L10" s="38">
        <v>539.7724609375</v>
      </c>
      <c r="O10" s="38">
        <v>29.684188842773398</v>
      </c>
      <c r="P10" s="38">
        <v>24.299219131469702</v>
      </c>
      <c r="Q10" s="38">
        <v>17020</v>
      </c>
      <c r="R10" s="38">
        <v>386</v>
      </c>
      <c r="S10" s="38">
        <v>16634</v>
      </c>
      <c r="T10" s="38">
        <v>0</v>
      </c>
      <c r="U10" s="38">
        <v>0</v>
      </c>
      <c r="V10" s="38">
        <v>0</v>
      </c>
      <c r="W10" s="38">
        <v>0</v>
      </c>
      <c r="AF10" s="38">
        <v>3542.55322265625</v>
      </c>
      <c r="AT10" s="38">
        <v>4384.23253698794</v>
      </c>
      <c r="AU10" s="38">
        <v>2874.9157398550001</v>
      </c>
      <c r="AV10" s="38">
        <v>2909.14583877941</v>
      </c>
      <c r="BA10" s="38">
        <v>28.3631401062012</v>
      </c>
      <c r="BB10" s="38">
        <v>25.615709304809599</v>
      </c>
    </row>
    <row r="11" spans="1:70">
      <c r="A11" t="s">
        <v>76</v>
      </c>
      <c r="B11" t="s">
        <v>164</v>
      </c>
      <c r="C11" t="s">
        <v>39</v>
      </c>
      <c r="D11">
        <f t="shared" si="0"/>
        <v>156.90878906250001</v>
      </c>
      <c r="E11">
        <v>39.227195739746101</v>
      </c>
      <c r="F11" t="s">
        <v>242</v>
      </c>
      <c r="G11" t="s">
        <v>243</v>
      </c>
      <c r="H11" t="s">
        <v>244</v>
      </c>
      <c r="I11" t="s">
        <v>244</v>
      </c>
      <c r="J11" t="s">
        <v>245</v>
      </c>
      <c r="K11" t="s">
        <v>246</v>
      </c>
      <c r="L11">
        <v>784.5439453125</v>
      </c>
      <c r="M11"/>
      <c r="N11"/>
      <c r="O11">
        <v>42.421413421630902</v>
      </c>
      <c r="P11">
        <v>36.0416259765625</v>
      </c>
      <c r="Q11">
        <v>17717</v>
      </c>
      <c r="R11">
        <v>581</v>
      </c>
      <c r="S11">
        <v>17136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5000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5552.0710772778602</v>
      </c>
      <c r="AU11">
        <v>4231.4374193036601</v>
      </c>
      <c r="AV11">
        <v>4274.7454373249402</v>
      </c>
      <c r="AW11"/>
      <c r="AX11"/>
      <c r="AY11"/>
      <c r="AZ11"/>
      <c r="BA11">
        <v>40.8558158874512</v>
      </c>
      <c r="BB11">
        <v>37.600826263427699</v>
      </c>
      <c r="BC11"/>
      <c r="BD11"/>
      <c r="BE11"/>
      <c r="BF11"/>
      <c r="BG11"/>
      <c r="BH11"/>
      <c r="BI11"/>
      <c r="BJ11"/>
      <c r="BK11"/>
      <c r="BL11"/>
      <c r="BM11"/>
      <c r="BN11"/>
      <c r="BO11"/>
    </row>
    <row r="12" spans="1:70">
      <c r="A12" s="38" t="s">
        <v>91</v>
      </c>
      <c r="B12" s="137" t="s">
        <v>165</v>
      </c>
      <c r="C12" s="38" t="s">
        <v>57</v>
      </c>
      <c r="D12">
        <f t="shared" si="0"/>
        <v>101.9400268554688</v>
      </c>
      <c r="E12" s="38">
        <v>25.4850063323975</v>
      </c>
      <c r="F12" s="38" t="s">
        <v>242</v>
      </c>
      <c r="G12" s="38" t="s">
        <v>243</v>
      </c>
      <c r="H12" s="136" t="s">
        <v>244</v>
      </c>
      <c r="I12" s="136" t="s">
        <v>244</v>
      </c>
      <c r="J12" s="136" t="s">
        <v>245</v>
      </c>
      <c r="K12" s="38" t="s">
        <v>246</v>
      </c>
      <c r="L12" s="38">
        <v>509.70013427734398</v>
      </c>
      <c r="O12" s="38">
        <v>27.948524475097699</v>
      </c>
      <c r="P12" s="38">
        <v>23.026639938354499</v>
      </c>
      <c r="Q12" s="38">
        <v>19226</v>
      </c>
      <c r="R12" s="38">
        <v>412</v>
      </c>
      <c r="S12" s="38">
        <v>18814</v>
      </c>
      <c r="T12" s="38">
        <v>0</v>
      </c>
      <c r="U12" s="38">
        <v>0</v>
      </c>
      <c r="V12" s="38">
        <v>0</v>
      </c>
      <c r="W12" s="38">
        <v>0</v>
      </c>
      <c r="AF12" s="38">
        <v>3542.55322265625</v>
      </c>
      <c r="AT12" s="38">
        <v>4379.6115947834496</v>
      </c>
      <c r="AU12" s="38">
        <v>2870.3923722002901</v>
      </c>
      <c r="AV12" s="38">
        <v>2902.73390552517</v>
      </c>
      <c r="BA12" s="38">
        <v>26.741258621215799</v>
      </c>
      <c r="BB12" s="38">
        <v>24.230096817016602</v>
      </c>
    </row>
    <row r="13" spans="1:70">
      <c r="A13" t="s">
        <v>77</v>
      </c>
      <c r="B13" t="s">
        <v>165</v>
      </c>
      <c r="C13" t="s">
        <v>39</v>
      </c>
      <c r="D13">
        <f t="shared" si="0"/>
        <v>151.53056640624999</v>
      </c>
      <c r="E13">
        <v>37.882640838622997</v>
      </c>
      <c r="F13" t="s">
        <v>242</v>
      </c>
      <c r="G13" t="s">
        <v>243</v>
      </c>
      <c r="H13" t="s">
        <v>244</v>
      </c>
      <c r="I13" t="s">
        <v>244</v>
      </c>
      <c r="J13" t="s">
        <v>245</v>
      </c>
      <c r="K13" t="s">
        <v>246</v>
      </c>
      <c r="L13">
        <v>757.65283203125</v>
      </c>
      <c r="M13"/>
      <c r="N13"/>
      <c r="O13">
        <v>41.033065795898402</v>
      </c>
      <c r="P13">
        <v>34.740631103515597</v>
      </c>
      <c r="Q13">
        <v>17578</v>
      </c>
      <c r="R13">
        <v>557</v>
      </c>
      <c r="S13">
        <v>17021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5000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5587.8968367790603</v>
      </c>
      <c r="AU13">
        <v>4270.9942074513401</v>
      </c>
      <c r="AV13">
        <v>4312.7233441299104</v>
      </c>
      <c r="AW13"/>
      <c r="AX13"/>
      <c r="AY13"/>
      <c r="AZ13"/>
      <c r="BA13">
        <v>39.488945007324197</v>
      </c>
      <c r="BB13">
        <v>36.278526306152301</v>
      </c>
      <c r="BC13"/>
      <c r="BD13"/>
      <c r="BE13"/>
      <c r="BF13"/>
      <c r="BG13"/>
      <c r="BH13"/>
      <c r="BI13"/>
      <c r="BJ13"/>
      <c r="BK13"/>
      <c r="BL13"/>
      <c r="BM13"/>
      <c r="BN13"/>
      <c r="BO13"/>
    </row>
    <row r="14" spans="1:70">
      <c r="A14" s="38" t="s">
        <v>92</v>
      </c>
      <c r="B14" s="137" t="s">
        <v>166</v>
      </c>
      <c r="C14" s="38" t="s">
        <v>57</v>
      </c>
      <c r="D14">
        <f t="shared" si="0"/>
        <v>97.610058593749997</v>
      </c>
      <c r="E14" s="38">
        <v>24.402515411376999</v>
      </c>
      <c r="F14" s="38" t="s">
        <v>242</v>
      </c>
      <c r="G14" s="38" t="s">
        <v>243</v>
      </c>
      <c r="H14" s="136" t="s">
        <v>244</v>
      </c>
      <c r="I14" s="136" t="s">
        <v>244</v>
      </c>
      <c r="J14" s="136" t="s">
        <v>245</v>
      </c>
      <c r="K14" s="38" t="s">
        <v>246</v>
      </c>
      <c r="L14" s="38">
        <v>488.05029296875</v>
      </c>
      <c r="O14" s="38">
        <v>26.8717365264893</v>
      </c>
      <c r="P14" s="38">
        <v>21.9384651184082</v>
      </c>
      <c r="Q14" s="38">
        <v>18316</v>
      </c>
      <c r="R14" s="38">
        <v>376</v>
      </c>
      <c r="S14" s="38">
        <v>17940</v>
      </c>
      <c r="T14" s="38">
        <v>0</v>
      </c>
      <c r="U14" s="38">
        <v>0</v>
      </c>
      <c r="V14" s="38">
        <v>0</v>
      </c>
      <c r="W14" s="38">
        <v>0</v>
      </c>
      <c r="AF14" s="38">
        <v>3542.55322265625</v>
      </c>
      <c r="AT14" s="38">
        <v>4303.2257086571199</v>
      </c>
      <c r="AU14" s="38">
        <v>2801.9513657858001</v>
      </c>
      <c r="AV14" s="38">
        <v>2832.7702756416302</v>
      </c>
      <c r="BA14" s="38">
        <v>25.661674499511701</v>
      </c>
      <c r="BB14" s="38">
        <v>23.144702911376999</v>
      </c>
    </row>
    <row r="15" spans="1:70">
      <c r="A15" t="s">
        <v>78</v>
      </c>
      <c r="B15" t="s">
        <v>166</v>
      </c>
      <c r="C15" t="s">
        <v>39</v>
      </c>
      <c r="D15">
        <f t="shared" si="0"/>
        <v>136.5080688476562</v>
      </c>
      <c r="E15">
        <v>34.127017974853501</v>
      </c>
      <c r="F15" t="s">
        <v>242</v>
      </c>
      <c r="G15" t="s">
        <v>243</v>
      </c>
      <c r="H15" t="s">
        <v>244</v>
      </c>
      <c r="I15" t="s">
        <v>244</v>
      </c>
      <c r="J15" t="s">
        <v>245</v>
      </c>
      <c r="K15" t="s">
        <v>246</v>
      </c>
      <c r="L15">
        <v>682.54034423828102</v>
      </c>
      <c r="M15"/>
      <c r="N15"/>
      <c r="O15">
        <v>37.140457153320298</v>
      </c>
      <c r="P15">
        <v>31.121278762817401</v>
      </c>
      <c r="Q15">
        <v>17278</v>
      </c>
      <c r="R15">
        <v>494</v>
      </c>
      <c r="S15">
        <v>16784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5000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5605.5279763410899</v>
      </c>
      <c r="AU15">
        <v>4280.5241746784304</v>
      </c>
      <c r="AV15">
        <v>4318.4077189555901</v>
      </c>
      <c r="AW15"/>
      <c r="AX15"/>
      <c r="AY15"/>
      <c r="AZ15"/>
      <c r="BA15">
        <v>35.663520812988303</v>
      </c>
      <c r="BB15">
        <v>32.592517852783203</v>
      </c>
      <c r="BC15"/>
      <c r="BD15"/>
      <c r="BE15"/>
      <c r="BF15"/>
      <c r="BG15"/>
      <c r="BH15"/>
      <c r="BI15"/>
      <c r="BJ15"/>
      <c r="BK15"/>
      <c r="BL15"/>
      <c r="BM15"/>
      <c r="BN15"/>
      <c r="BO15"/>
    </row>
    <row r="16" spans="1:70">
      <c r="A16" s="38" t="s">
        <v>93</v>
      </c>
      <c r="B16" s="137" t="s">
        <v>167</v>
      </c>
      <c r="C16" s="38" t="s">
        <v>57</v>
      </c>
      <c r="D16">
        <f t="shared" si="0"/>
        <v>96.044421386718795</v>
      </c>
      <c r="E16" s="38">
        <v>24.011104583740199</v>
      </c>
      <c r="F16" s="38" t="s">
        <v>242</v>
      </c>
      <c r="G16" s="38" t="s">
        <v>243</v>
      </c>
      <c r="H16" s="136" t="s">
        <v>244</v>
      </c>
      <c r="I16" s="136" t="s">
        <v>244</v>
      </c>
      <c r="J16" s="136" t="s">
        <v>245</v>
      </c>
      <c r="K16" s="38" t="s">
        <v>246</v>
      </c>
      <c r="L16" s="38">
        <v>480.22210693359398</v>
      </c>
      <c r="O16" s="38">
        <v>26.470319747924801</v>
      </c>
      <c r="P16" s="38">
        <v>21.5570182800293</v>
      </c>
      <c r="Q16" s="38">
        <v>18166</v>
      </c>
      <c r="R16" s="38">
        <v>367</v>
      </c>
      <c r="S16" s="38">
        <v>17799</v>
      </c>
      <c r="T16" s="38">
        <v>0</v>
      </c>
      <c r="U16" s="38">
        <v>0</v>
      </c>
      <c r="V16" s="38">
        <v>0</v>
      </c>
      <c r="W16" s="38">
        <v>0</v>
      </c>
      <c r="AF16" s="38">
        <v>3542.55322265625</v>
      </c>
      <c r="AT16" s="38">
        <v>4353.7171248350196</v>
      </c>
      <c r="AU16" s="38">
        <v>2845.1837340564498</v>
      </c>
      <c r="AV16" s="38">
        <v>2875.6599948962398</v>
      </c>
      <c r="BA16" s="38">
        <v>25.265163421630898</v>
      </c>
      <c r="BB16" s="38">
        <v>22.758380889892599</v>
      </c>
    </row>
    <row r="17" spans="1:67">
      <c r="A17" t="s">
        <v>79</v>
      </c>
      <c r="B17" t="s">
        <v>167</v>
      </c>
      <c r="C17" t="s">
        <v>39</v>
      </c>
      <c r="D17">
        <f t="shared" si="0"/>
        <v>148.23603515625001</v>
      </c>
      <c r="E17">
        <v>37.059009552002003</v>
      </c>
      <c r="F17" t="s">
        <v>242</v>
      </c>
      <c r="G17" t="s">
        <v>243</v>
      </c>
      <c r="H17" t="s">
        <v>244</v>
      </c>
      <c r="I17" t="s">
        <v>244</v>
      </c>
      <c r="J17" t="s">
        <v>245</v>
      </c>
      <c r="K17" t="s">
        <v>246</v>
      </c>
      <c r="L17">
        <v>741.18017578125</v>
      </c>
      <c r="M17"/>
      <c r="N17"/>
      <c r="O17">
        <v>40.315265655517599</v>
      </c>
      <c r="P17">
        <v>33.811740875244098</v>
      </c>
      <c r="Q17">
        <v>16092</v>
      </c>
      <c r="R17">
        <v>499</v>
      </c>
      <c r="S17">
        <v>15593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5000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5613.5952441993404</v>
      </c>
      <c r="AU17">
        <v>4284.93593852084</v>
      </c>
      <c r="AV17">
        <v>4326.1365968314203</v>
      </c>
      <c r="AW17"/>
      <c r="AX17"/>
      <c r="AY17"/>
      <c r="AZ17"/>
      <c r="BA17">
        <v>38.71923828125</v>
      </c>
      <c r="BB17">
        <v>35.401119232177699</v>
      </c>
      <c r="BC17"/>
      <c r="BD17"/>
      <c r="BE17"/>
      <c r="BF17"/>
      <c r="BG17"/>
      <c r="BH17"/>
      <c r="BI17"/>
      <c r="BJ17"/>
      <c r="BK17"/>
      <c r="BL17"/>
      <c r="BM17"/>
      <c r="BN17"/>
      <c r="BO17"/>
    </row>
    <row r="18" spans="1:67">
      <c r="A18" s="38" t="s">
        <v>111</v>
      </c>
      <c r="B18" s="137" t="s">
        <v>168</v>
      </c>
      <c r="C18" s="38" t="s">
        <v>57</v>
      </c>
      <c r="D18">
        <f t="shared" si="0"/>
        <v>82.006872558593798</v>
      </c>
      <c r="E18" s="38">
        <v>20.5017185211182</v>
      </c>
      <c r="F18" s="38" t="s">
        <v>242</v>
      </c>
      <c r="G18" s="38" t="s">
        <v>243</v>
      </c>
      <c r="H18" s="136" t="s">
        <v>244</v>
      </c>
      <c r="I18" s="136" t="s">
        <v>244</v>
      </c>
      <c r="J18" s="136" t="s">
        <v>245</v>
      </c>
      <c r="K18" s="38" t="s">
        <v>246</v>
      </c>
      <c r="L18" s="38">
        <v>410.03436279296898</v>
      </c>
      <c r="O18" s="38">
        <v>22.7397365570068</v>
      </c>
      <c r="P18" s="38">
        <v>18.267950057983398</v>
      </c>
      <c r="Q18" s="38">
        <v>18697</v>
      </c>
      <c r="R18" s="38">
        <v>323</v>
      </c>
      <c r="S18" s="38">
        <v>18374</v>
      </c>
      <c r="T18" s="38">
        <v>0</v>
      </c>
      <c r="U18" s="38">
        <v>0</v>
      </c>
      <c r="V18" s="38">
        <v>0</v>
      </c>
      <c r="W18" s="38">
        <v>0</v>
      </c>
      <c r="AF18" s="38">
        <v>3542.55322265625</v>
      </c>
      <c r="AT18" s="38">
        <v>4354.8421120658404</v>
      </c>
      <c r="AU18" s="38">
        <v>2850.2711753326198</v>
      </c>
      <c r="AV18" s="38">
        <v>2876.2633886590702</v>
      </c>
      <c r="BA18" s="38">
        <v>21.6430339813232</v>
      </c>
      <c r="BB18" s="38">
        <v>19.3615112304688</v>
      </c>
    </row>
    <row r="19" spans="1:67">
      <c r="A19" t="s">
        <v>80</v>
      </c>
      <c r="B19" t="s">
        <v>168</v>
      </c>
      <c r="C19" t="s">
        <v>39</v>
      </c>
      <c r="D19">
        <f t="shared" si="0"/>
        <v>114.917529296875</v>
      </c>
      <c r="E19">
        <v>28.729383468627901</v>
      </c>
      <c r="F19" t="s">
        <v>242</v>
      </c>
      <c r="G19" t="s">
        <v>243</v>
      </c>
      <c r="H19" t="s">
        <v>244</v>
      </c>
      <c r="I19" t="s">
        <v>244</v>
      </c>
      <c r="J19" t="s">
        <v>245</v>
      </c>
      <c r="K19" t="s">
        <v>246</v>
      </c>
      <c r="L19">
        <v>574.587646484375</v>
      </c>
      <c r="M19"/>
      <c r="N19"/>
      <c r="O19">
        <v>31.389869689941399</v>
      </c>
      <c r="P19">
        <v>26.0748996734619</v>
      </c>
      <c r="Q19">
        <v>18612</v>
      </c>
      <c r="R19">
        <v>449</v>
      </c>
      <c r="S19">
        <v>18163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5000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5553.02907502784</v>
      </c>
      <c r="AU19">
        <v>4215.3591662109102</v>
      </c>
      <c r="AV19">
        <v>4247.6294106262803</v>
      </c>
      <c r="AW19"/>
      <c r="AX19"/>
      <c r="AY19"/>
      <c r="AZ19"/>
      <c r="BA19">
        <v>30.086023330688501</v>
      </c>
      <c r="BB19">
        <v>27.3743076324463</v>
      </c>
      <c r="BC19"/>
      <c r="BD19"/>
      <c r="BE19"/>
      <c r="BF19"/>
      <c r="BG19"/>
      <c r="BH19"/>
      <c r="BI19"/>
      <c r="BJ19"/>
      <c r="BK19"/>
      <c r="BL19"/>
      <c r="BM19"/>
      <c r="BN19"/>
      <c r="BO19"/>
    </row>
    <row r="20" spans="1:67">
      <c r="A20" s="38" t="s">
        <v>112</v>
      </c>
      <c r="B20" s="137" t="s">
        <v>169</v>
      </c>
      <c r="C20" s="38" t="s">
        <v>57</v>
      </c>
      <c r="D20">
        <f t="shared" si="0"/>
        <v>96.224316406249997</v>
      </c>
      <c r="E20" s="38">
        <v>24.056079864501999</v>
      </c>
      <c r="F20" s="38" t="s">
        <v>242</v>
      </c>
      <c r="G20" s="38" t="s">
        <v>243</v>
      </c>
      <c r="H20" s="136" t="s">
        <v>244</v>
      </c>
      <c r="I20" s="136" t="s">
        <v>244</v>
      </c>
      <c r="J20" s="136" t="s">
        <v>245</v>
      </c>
      <c r="K20" s="38" t="s">
        <v>246</v>
      </c>
      <c r="L20" s="38">
        <v>481.12158203125</v>
      </c>
      <c r="O20" s="38">
        <v>26.421911239623999</v>
      </c>
      <c r="P20" s="38">
        <v>21.694999694824201</v>
      </c>
      <c r="Q20" s="38">
        <v>19664</v>
      </c>
      <c r="R20" s="38">
        <v>398</v>
      </c>
      <c r="S20" s="38">
        <v>19266</v>
      </c>
      <c r="T20" s="38">
        <v>0</v>
      </c>
      <c r="U20" s="38">
        <v>0</v>
      </c>
      <c r="V20" s="38">
        <v>0</v>
      </c>
      <c r="W20" s="38">
        <v>0</v>
      </c>
      <c r="AF20" s="38">
        <v>3542.55322265625</v>
      </c>
      <c r="AT20" s="38">
        <v>4299.5270057563202</v>
      </c>
      <c r="AU20" s="38">
        <v>2813.43683641296</v>
      </c>
      <c r="AV20" s="38">
        <v>2843.5153498079198</v>
      </c>
      <c r="BA20" s="38">
        <v>25.2625427246094</v>
      </c>
      <c r="BB20" s="38">
        <v>22.850852966308601</v>
      </c>
    </row>
    <row r="21" spans="1:67">
      <c r="A21" t="s">
        <v>81</v>
      </c>
      <c r="B21" t="s">
        <v>169</v>
      </c>
      <c r="C21" t="s">
        <v>39</v>
      </c>
      <c r="D21">
        <f t="shared" si="0"/>
        <v>127.2986572265626</v>
      </c>
      <c r="E21">
        <v>31.824663162231399</v>
      </c>
      <c r="F21" t="s">
        <v>242</v>
      </c>
      <c r="G21" t="s">
        <v>243</v>
      </c>
      <c r="H21" t="s">
        <v>244</v>
      </c>
      <c r="I21" t="s">
        <v>244</v>
      </c>
      <c r="J21" t="s">
        <v>245</v>
      </c>
      <c r="K21" t="s">
        <v>246</v>
      </c>
      <c r="L21">
        <v>636.49328613281295</v>
      </c>
      <c r="M21"/>
      <c r="N21"/>
      <c r="O21">
        <v>34.6402587890625</v>
      </c>
      <c r="P21">
        <v>29.015792846679702</v>
      </c>
      <c r="Q21">
        <v>18435</v>
      </c>
      <c r="R21">
        <v>492</v>
      </c>
      <c r="S21">
        <v>17943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5000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5615.4476665713901</v>
      </c>
      <c r="AU21">
        <v>4277.8932334254896</v>
      </c>
      <c r="AV21">
        <v>4313.5903737079598</v>
      </c>
      <c r="AW21"/>
      <c r="AX21"/>
      <c r="AY21"/>
      <c r="AZ21"/>
      <c r="BA21">
        <v>33.260353088378899</v>
      </c>
      <c r="BB21">
        <v>30.3907279968262</v>
      </c>
      <c r="BC21"/>
      <c r="BD21"/>
      <c r="BE21"/>
      <c r="BF21"/>
      <c r="BG21"/>
      <c r="BH21"/>
      <c r="BI21"/>
      <c r="BJ21"/>
      <c r="BK21"/>
      <c r="BL21"/>
      <c r="BM21"/>
      <c r="BN21"/>
      <c r="BO21"/>
    </row>
    <row r="22" spans="1:67">
      <c r="A22" s="38" t="s">
        <v>113</v>
      </c>
      <c r="B22" s="137" t="s">
        <v>170</v>
      </c>
      <c r="C22" s="38" t="s">
        <v>57</v>
      </c>
      <c r="D22">
        <f t="shared" si="0"/>
        <v>118.09072265624999</v>
      </c>
      <c r="E22" s="38">
        <v>29.522680282592798</v>
      </c>
      <c r="F22" s="38" t="s">
        <v>242</v>
      </c>
      <c r="G22" s="38" t="s">
        <v>243</v>
      </c>
      <c r="H22" s="136" t="s">
        <v>244</v>
      </c>
      <c r="I22" s="136" t="s">
        <v>244</v>
      </c>
      <c r="J22" s="136" t="s">
        <v>245</v>
      </c>
      <c r="K22" s="38" t="s">
        <v>246</v>
      </c>
      <c r="L22" s="38">
        <v>590.45361328125</v>
      </c>
      <c r="O22" s="38">
        <v>32.197719573974602</v>
      </c>
      <c r="P22" s="38">
        <v>26.853706359863299</v>
      </c>
      <c r="Q22" s="38">
        <v>18925</v>
      </c>
      <c r="R22" s="38">
        <v>469</v>
      </c>
      <c r="S22" s="38">
        <v>18456</v>
      </c>
      <c r="T22" s="38">
        <v>0</v>
      </c>
      <c r="U22" s="38">
        <v>0</v>
      </c>
      <c r="V22" s="38">
        <v>0</v>
      </c>
      <c r="W22" s="38">
        <v>0</v>
      </c>
      <c r="AF22" s="38">
        <v>3542.55322265625</v>
      </c>
      <c r="AT22" s="38">
        <v>4343.6259833297199</v>
      </c>
      <c r="AU22" s="38">
        <v>2838.3768633316199</v>
      </c>
      <c r="AV22" s="38">
        <v>2875.6799987228501</v>
      </c>
      <c r="BA22" s="38">
        <v>30.886735916137699</v>
      </c>
      <c r="BB22" s="38">
        <v>28.160203933715799</v>
      </c>
    </row>
    <row r="23" spans="1:67">
      <c r="A23" t="s">
        <v>82</v>
      </c>
      <c r="B23" t="s">
        <v>170</v>
      </c>
      <c r="C23" t="s">
        <v>39</v>
      </c>
      <c r="D23">
        <f t="shared" si="0"/>
        <v>142.94999999999999</v>
      </c>
      <c r="E23">
        <v>35.737499237060497</v>
      </c>
      <c r="F23" t="s">
        <v>242</v>
      </c>
      <c r="G23" t="s">
        <v>243</v>
      </c>
      <c r="H23" t="s">
        <v>244</v>
      </c>
      <c r="I23" t="s">
        <v>244</v>
      </c>
      <c r="J23" t="s">
        <v>245</v>
      </c>
      <c r="K23" t="s">
        <v>246</v>
      </c>
      <c r="L23">
        <v>714.75</v>
      </c>
      <c r="M23"/>
      <c r="N23"/>
      <c r="O23">
        <v>38.868064880371101</v>
      </c>
      <c r="P23">
        <v>32.615242004394503</v>
      </c>
      <c r="Q23">
        <v>16778</v>
      </c>
      <c r="R23">
        <v>502</v>
      </c>
      <c r="S23">
        <v>16276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5000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5633.1123241409396</v>
      </c>
      <c r="AU23">
        <v>4273.1324972591901</v>
      </c>
      <c r="AV23">
        <v>4313.8232752478898</v>
      </c>
      <c r="AW23"/>
      <c r="AX23"/>
      <c r="AY23"/>
      <c r="AZ23"/>
      <c r="BA23">
        <v>37.333683013916001</v>
      </c>
      <c r="BB23">
        <v>34.143474578857401</v>
      </c>
      <c r="BC23"/>
      <c r="BD23"/>
      <c r="BE23"/>
      <c r="BF23"/>
      <c r="BG23"/>
      <c r="BH23"/>
      <c r="BI23"/>
      <c r="BJ23"/>
      <c r="BK23"/>
      <c r="BL23"/>
      <c r="BM23"/>
      <c r="BN23"/>
      <c r="BO23"/>
    </row>
    <row r="24" spans="1:67">
      <c r="A24" s="38" t="s">
        <v>114</v>
      </c>
      <c r="B24" s="137" t="s">
        <v>171</v>
      </c>
      <c r="C24" s="38" t="s">
        <v>57</v>
      </c>
      <c r="D24">
        <f t="shared" si="0"/>
        <v>99.927301025390605</v>
      </c>
      <c r="E24" s="38">
        <v>24.981824874877901</v>
      </c>
      <c r="F24" s="38" t="s">
        <v>242</v>
      </c>
      <c r="G24" s="38" t="s">
        <v>243</v>
      </c>
      <c r="H24" s="136" t="s">
        <v>244</v>
      </c>
      <c r="I24" s="136" t="s">
        <v>244</v>
      </c>
      <c r="J24" s="136" t="s">
        <v>245</v>
      </c>
      <c r="K24" s="38" t="s">
        <v>246</v>
      </c>
      <c r="L24" s="38">
        <v>499.63650512695301</v>
      </c>
      <c r="O24" s="38">
        <v>27.609575271606399</v>
      </c>
      <c r="P24" s="38">
        <v>22.359935760498001</v>
      </c>
      <c r="Q24" s="38">
        <v>16563</v>
      </c>
      <c r="R24" s="38">
        <v>348</v>
      </c>
      <c r="S24" s="38">
        <v>16215</v>
      </c>
      <c r="T24" s="38">
        <v>0</v>
      </c>
      <c r="U24" s="38">
        <v>0</v>
      </c>
      <c r="V24" s="38">
        <v>0</v>
      </c>
      <c r="W24" s="38">
        <v>0</v>
      </c>
      <c r="AF24" s="38">
        <v>3542.55322265625</v>
      </c>
      <c r="AT24" s="38">
        <v>4326.09674423042</v>
      </c>
      <c r="AU24" s="38">
        <v>2838.4134136565799</v>
      </c>
      <c r="AV24" s="38">
        <v>2869.67066168167</v>
      </c>
      <c r="BA24" s="38">
        <v>26.321781158447301</v>
      </c>
      <c r="BB24" s="38">
        <v>23.643396377563501</v>
      </c>
    </row>
    <row r="25" spans="1:67">
      <c r="A25" t="s">
        <v>83</v>
      </c>
      <c r="B25" t="s">
        <v>171</v>
      </c>
      <c r="C25" t="s">
        <v>39</v>
      </c>
      <c r="D25">
        <f t="shared" si="0"/>
        <v>137.64588623046879</v>
      </c>
      <c r="E25">
        <v>34.411472320556598</v>
      </c>
      <c r="F25" t="s">
        <v>242</v>
      </c>
      <c r="G25" t="s">
        <v>243</v>
      </c>
      <c r="H25" t="s">
        <v>244</v>
      </c>
      <c r="I25" t="s">
        <v>244</v>
      </c>
      <c r="J25" t="s">
        <v>245</v>
      </c>
      <c r="K25" t="s">
        <v>246</v>
      </c>
      <c r="L25">
        <v>688.22943115234398</v>
      </c>
      <c r="M25"/>
      <c r="N25"/>
      <c r="O25">
        <v>37.437816619872997</v>
      </c>
      <c r="P25">
        <v>31.392889022827099</v>
      </c>
      <c r="Q25">
        <v>17276</v>
      </c>
      <c r="R25">
        <v>498</v>
      </c>
      <c r="S25">
        <v>16778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5000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5586.8065955227203</v>
      </c>
      <c r="AU25">
        <v>4249.8934818294601</v>
      </c>
      <c r="AV25">
        <v>4288.4314958731602</v>
      </c>
      <c r="AW25"/>
      <c r="AX25"/>
      <c r="AY25"/>
      <c r="AZ25"/>
      <c r="BA25">
        <v>35.954555511474602</v>
      </c>
      <c r="BB25">
        <v>32.870410919189503</v>
      </c>
      <c r="BC25"/>
      <c r="BD25"/>
      <c r="BE25"/>
      <c r="BF25"/>
      <c r="BG25"/>
      <c r="BH25"/>
      <c r="BI25"/>
      <c r="BJ25"/>
      <c r="BK25"/>
      <c r="BL25"/>
      <c r="BM25"/>
      <c r="BN25"/>
      <c r="BO25"/>
    </row>
    <row r="26" spans="1:67">
      <c r="A26" s="38" t="s">
        <v>115</v>
      </c>
      <c r="B26" s="137" t="s">
        <v>172</v>
      </c>
      <c r="C26" s="38" t="s">
        <v>57</v>
      </c>
      <c r="D26">
        <f t="shared" si="0"/>
        <v>77.997790527343795</v>
      </c>
      <c r="E26" s="38">
        <v>19.499446868896499</v>
      </c>
      <c r="F26" s="38" t="s">
        <v>242</v>
      </c>
      <c r="G26" s="38" t="s">
        <v>243</v>
      </c>
      <c r="H26" s="136" t="s">
        <v>244</v>
      </c>
      <c r="I26" s="136" t="s">
        <v>244</v>
      </c>
      <c r="J26" s="136" t="s">
        <v>245</v>
      </c>
      <c r="K26" s="38" t="s">
        <v>246</v>
      </c>
      <c r="L26" s="38">
        <v>389.98895263671898</v>
      </c>
      <c r="O26" s="38">
        <v>21.6548366546631</v>
      </c>
      <c r="P26" s="38">
        <v>17.347997665405298</v>
      </c>
      <c r="Q26" s="38">
        <v>19163</v>
      </c>
      <c r="R26" s="38">
        <v>315</v>
      </c>
      <c r="S26" s="38">
        <v>18848</v>
      </c>
      <c r="T26" s="38">
        <v>0</v>
      </c>
      <c r="U26" s="38">
        <v>0</v>
      </c>
      <c r="V26" s="38">
        <v>0</v>
      </c>
      <c r="W26" s="38">
        <v>0</v>
      </c>
      <c r="AF26" s="38">
        <v>3542.55322265625</v>
      </c>
      <c r="AT26" s="38">
        <v>4345.4977190290201</v>
      </c>
      <c r="AU26" s="38">
        <v>2834.9224157673402</v>
      </c>
      <c r="AV26" s="38">
        <v>2859.75314271653</v>
      </c>
      <c r="BA26" s="38">
        <v>20.5986423492432</v>
      </c>
      <c r="BB26" s="38">
        <v>18.4012775421143</v>
      </c>
    </row>
    <row r="27" spans="1:67">
      <c r="A27" t="s">
        <v>84</v>
      </c>
      <c r="B27" t="s">
        <v>172</v>
      </c>
      <c r="C27" t="s">
        <v>39</v>
      </c>
      <c r="D27">
        <f t="shared" si="0"/>
        <v>125.0632202148438</v>
      </c>
      <c r="E27">
        <v>31.265804290771499</v>
      </c>
      <c r="F27" t="s">
        <v>242</v>
      </c>
      <c r="G27" t="s">
        <v>243</v>
      </c>
      <c r="H27" t="s">
        <v>244</v>
      </c>
      <c r="I27" t="s">
        <v>244</v>
      </c>
      <c r="J27" t="s">
        <v>245</v>
      </c>
      <c r="K27" t="s">
        <v>246</v>
      </c>
      <c r="L27">
        <v>625.31610107421898</v>
      </c>
      <c r="M27"/>
      <c r="N27"/>
      <c r="O27">
        <v>34.148647308349602</v>
      </c>
      <c r="P27">
        <v>28.3900051116943</v>
      </c>
      <c r="Q27">
        <v>17273</v>
      </c>
      <c r="R27">
        <v>453</v>
      </c>
      <c r="S27">
        <v>16820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5000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5641.8683138883098</v>
      </c>
      <c r="AU27">
        <v>4227.5752705722598</v>
      </c>
      <c r="AV27">
        <v>4264.6663808959802</v>
      </c>
      <c r="AW27"/>
      <c r="AX27"/>
      <c r="AY27"/>
      <c r="AZ27"/>
      <c r="BA27">
        <v>32.735763549804702</v>
      </c>
      <c r="BB27">
        <v>29.797683715820298</v>
      </c>
      <c r="BC27"/>
      <c r="BD27"/>
      <c r="BE27"/>
      <c r="BF27"/>
      <c r="BG27"/>
      <c r="BH27"/>
      <c r="BI27"/>
      <c r="BJ27"/>
      <c r="BK27"/>
      <c r="BL27"/>
      <c r="BM27"/>
      <c r="BN27"/>
      <c r="BO27"/>
    </row>
    <row r="28" spans="1:67">
      <c r="A28" s="38" t="s">
        <v>116</v>
      </c>
      <c r="B28" s="137" t="s">
        <v>173</v>
      </c>
      <c r="C28" s="38" t="s">
        <v>57</v>
      </c>
      <c r="D28">
        <f t="shared" si="0"/>
        <v>100.15451049804679</v>
      </c>
      <c r="E28" s="38">
        <v>25.038627624511701</v>
      </c>
      <c r="F28" s="38" t="s">
        <v>242</v>
      </c>
      <c r="G28" s="38" t="s">
        <v>243</v>
      </c>
      <c r="H28" s="136" t="s">
        <v>244</v>
      </c>
      <c r="I28" s="136" t="s">
        <v>244</v>
      </c>
      <c r="J28" s="136" t="s">
        <v>245</v>
      </c>
      <c r="K28" s="38" t="s">
        <v>246</v>
      </c>
      <c r="L28" s="38">
        <v>500.77255249023398</v>
      </c>
      <c r="O28" s="38">
        <v>27.575666427612301</v>
      </c>
      <c r="P28" s="38">
        <v>22.5070476531982</v>
      </c>
      <c r="Q28" s="38">
        <v>17808</v>
      </c>
      <c r="R28" s="38">
        <v>375</v>
      </c>
      <c r="S28" s="38">
        <v>17433</v>
      </c>
      <c r="T28" s="38">
        <v>0</v>
      </c>
      <c r="U28" s="38">
        <v>0</v>
      </c>
      <c r="V28" s="38">
        <v>0</v>
      </c>
      <c r="W28" s="38">
        <v>0</v>
      </c>
      <c r="AF28" s="38">
        <v>3542.55322265625</v>
      </c>
      <c r="AT28" s="38">
        <v>4368.1956282552101</v>
      </c>
      <c r="AU28" s="38">
        <v>2857.5273295914399</v>
      </c>
      <c r="AV28" s="38">
        <v>2889.3389093308301</v>
      </c>
      <c r="BA28" s="38">
        <v>26.332349777221701</v>
      </c>
      <c r="BB28" s="38">
        <v>23.746324539184599</v>
      </c>
    </row>
    <row r="29" spans="1:67">
      <c r="A29" t="s">
        <v>85</v>
      </c>
      <c r="B29" t="s">
        <v>173</v>
      </c>
      <c r="C29" t="s">
        <v>39</v>
      </c>
      <c r="D29">
        <f t="shared" si="0"/>
        <v>147.160400390625</v>
      </c>
      <c r="E29">
        <v>36.7901000976563</v>
      </c>
      <c r="F29" t="s">
        <v>242</v>
      </c>
      <c r="G29" t="s">
        <v>243</v>
      </c>
      <c r="H29" t="s">
        <v>244</v>
      </c>
      <c r="I29" t="s">
        <v>244</v>
      </c>
      <c r="J29" t="s">
        <v>245</v>
      </c>
      <c r="K29" t="s">
        <v>246</v>
      </c>
      <c r="L29">
        <v>735.802001953125</v>
      </c>
      <c r="M29"/>
      <c r="N29"/>
      <c r="O29">
        <v>39.9002685546875</v>
      </c>
      <c r="P29">
        <v>33.6881294250488</v>
      </c>
      <c r="Q29">
        <v>17507</v>
      </c>
      <c r="R29">
        <v>539</v>
      </c>
      <c r="S29">
        <v>16968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5000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5601.48272354041</v>
      </c>
      <c r="AU29">
        <v>4205.7197232819699</v>
      </c>
      <c r="AV29">
        <v>4248.6920347653604</v>
      </c>
      <c r="AW29"/>
      <c r="AX29"/>
      <c r="AY29"/>
      <c r="AZ29"/>
      <c r="BA29">
        <v>38.375892639160199</v>
      </c>
      <c r="BB29">
        <v>35.2064399719238</v>
      </c>
      <c r="BC29"/>
      <c r="BD29"/>
      <c r="BE29"/>
      <c r="BF29"/>
      <c r="BG29"/>
      <c r="BH29"/>
      <c r="BI29"/>
      <c r="BJ29"/>
      <c r="BK29"/>
      <c r="BL29"/>
      <c r="BM29"/>
      <c r="BN29"/>
      <c r="BO29"/>
    </row>
    <row r="30" spans="1:67">
      <c r="A30" s="38" t="s">
        <v>248</v>
      </c>
      <c r="B30" s="137" t="s">
        <v>7</v>
      </c>
      <c r="C30" s="38" t="s">
        <v>57</v>
      </c>
      <c r="D30">
        <f t="shared" si="0"/>
        <v>0</v>
      </c>
      <c r="E30" s="38">
        <v>0</v>
      </c>
      <c r="F30" s="38" t="s">
        <v>242</v>
      </c>
      <c r="G30" s="38" t="s">
        <v>243</v>
      </c>
      <c r="H30" s="136" t="s">
        <v>244</v>
      </c>
      <c r="I30" s="136" t="s">
        <v>244</v>
      </c>
      <c r="J30" s="136" t="s">
        <v>245</v>
      </c>
      <c r="K30" s="38" t="s">
        <v>246</v>
      </c>
      <c r="L30" s="38">
        <v>0</v>
      </c>
      <c r="O30" s="38">
        <v>0.177285686135292</v>
      </c>
      <c r="P30" s="38">
        <v>0</v>
      </c>
      <c r="Q30" s="38">
        <v>19883</v>
      </c>
      <c r="R30" s="38">
        <v>0</v>
      </c>
      <c r="S30" s="38">
        <v>19883</v>
      </c>
      <c r="T30" s="38">
        <v>0</v>
      </c>
      <c r="U30" s="38">
        <v>0</v>
      </c>
      <c r="V30" s="38">
        <v>0</v>
      </c>
      <c r="W30" s="38">
        <v>0</v>
      </c>
      <c r="AF30" s="38">
        <v>3542.55322265625</v>
      </c>
      <c r="AT30" s="38">
        <v>0</v>
      </c>
      <c r="AU30" s="38">
        <v>2802.92386472829</v>
      </c>
      <c r="AV30" s="38">
        <v>2802.92386472829</v>
      </c>
      <c r="BA30" s="38">
        <v>8.10060724616051E-2</v>
      </c>
      <c r="BB30" s="38">
        <v>0</v>
      </c>
    </row>
    <row r="31" spans="1:67">
      <c r="A31" t="s">
        <v>247</v>
      </c>
      <c r="B31" t="s">
        <v>7</v>
      </c>
      <c r="C31" t="s">
        <v>39</v>
      </c>
      <c r="D31">
        <f t="shared" si="0"/>
        <v>0.26672048568725598</v>
      </c>
      <c r="E31">
        <v>6.6680118441581698E-2</v>
      </c>
      <c r="F31" t="s">
        <v>242</v>
      </c>
      <c r="G31" t="s">
        <v>243</v>
      </c>
      <c r="H31" t="s">
        <v>244</v>
      </c>
      <c r="I31" t="s">
        <v>244</v>
      </c>
      <c r="J31" t="s">
        <v>245</v>
      </c>
      <c r="K31" t="s">
        <v>246</v>
      </c>
      <c r="L31">
        <v>1.33360242843628</v>
      </c>
      <c r="M31"/>
      <c r="N31"/>
      <c r="O31">
        <v>0.31849831342697099</v>
      </c>
      <c r="P31">
        <v>2.8004888445138901E-3</v>
      </c>
      <c r="Q31">
        <v>17644</v>
      </c>
      <c r="R31">
        <v>1</v>
      </c>
      <c r="S31">
        <v>17643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5000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5152.90087890625</v>
      </c>
      <c r="AU31">
        <v>4030.4969847809498</v>
      </c>
      <c r="AV31">
        <v>4030.5605986946898</v>
      </c>
      <c r="AW31"/>
      <c r="AX31"/>
      <c r="AY31"/>
      <c r="AZ31"/>
      <c r="BA31">
        <v>0.16597382724285101</v>
      </c>
      <c r="BB31">
        <v>1.80699378252029E-2</v>
      </c>
      <c r="BC31"/>
      <c r="BD31"/>
      <c r="BE31"/>
      <c r="BF31"/>
      <c r="BG31"/>
      <c r="BH31"/>
      <c r="BI31"/>
      <c r="BJ31"/>
      <c r="BK31"/>
      <c r="BL31"/>
      <c r="BM31"/>
      <c r="BN31"/>
      <c r="BO31"/>
    </row>
    <row r="32" spans="1:67">
      <c r="A32" s="38" t="s">
        <v>150</v>
      </c>
      <c r="B32" s="137" t="s">
        <v>55</v>
      </c>
      <c r="C32" s="38" t="s">
        <v>57</v>
      </c>
      <c r="D32">
        <f t="shared" si="0"/>
        <v>37.967883300781196</v>
      </c>
      <c r="E32" s="38">
        <v>9.4919710159301793</v>
      </c>
      <c r="F32" s="38" t="s">
        <v>242</v>
      </c>
      <c r="G32" s="38" t="s">
        <v>243</v>
      </c>
      <c r="H32" s="136" t="s">
        <v>244</v>
      </c>
      <c r="I32" s="136" t="s">
        <v>244</v>
      </c>
      <c r="J32" s="136" t="s">
        <v>245</v>
      </c>
      <c r="K32" s="38" t="s">
        <v>246</v>
      </c>
      <c r="L32" s="38">
        <v>189.83941650390599</v>
      </c>
      <c r="O32" s="38">
        <v>11.0942649841309</v>
      </c>
      <c r="P32" s="38">
        <v>7.8918542861938503</v>
      </c>
      <c r="Q32" s="38">
        <v>16800</v>
      </c>
      <c r="R32" s="38">
        <v>135</v>
      </c>
      <c r="S32" s="38">
        <v>16665</v>
      </c>
      <c r="T32" s="38">
        <v>0</v>
      </c>
      <c r="U32" s="38">
        <v>0</v>
      </c>
      <c r="V32" s="38">
        <v>0</v>
      </c>
      <c r="W32" s="38">
        <v>0</v>
      </c>
      <c r="AF32" s="38">
        <v>3542.55322265625</v>
      </c>
      <c r="AT32" s="38">
        <v>4256.9918547453699</v>
      </c>
      <c r="AU32" s="38">
        <v>2774.6067452839002</v>
      </c>
      <c r="AV32" s="38">
        <v>2786.5187684849302</v>
      </c>
      <c r="BA32" s="38">
        <v>10.3091955184937</v>
      </c>
      <c r="BB32" s="38">
        <v>8.6753120422363299</v>
      </c>
    </row>
    <row r="33" spans="1:67">
      <c r="A33" t="s">
        <v>149</v>
      </c>
      <c r="B33" t="s">
        <v>55</v>
      </c>
      <c r="C33" t="s">
        <v>39</v>
      </c>
      <c r="D33">
        <f t="shared" si="0"/>
        <v>37.798455810546798</v>
      </c>
      <c r="E33">
        <v>9.4496135711669904</v>
      </c>
      <c r="F33" t="s">
        <v>242</v>
      </c>
      <c r="G33" t="s">
        <v>243</v>
      </c>
      <c r="H33" t="s">
        <v>244</v>
      </c>
      <c r="I33" t="s">
        <v>244</v>
      </c>
      <c r="J33" t="s">
        <v>245</v>
      </c>
      <c r="K33" t="s">
        <v>246</v>
      </c>
      <c r="L33">
        <v>188.99227905273401</v>
      </c>
      <c r="M33"/>
      <c r="N33"/>
      <c r="O33">
        <v>10.9528484344482</v>
      </c>
      <c r="P33">
        <v>7.9482970237731898</v>
      </c>
      <c r="Q33">
        <v>19000</v>
      </c>
      <c r="R33">
        <v>152</v>
      </c>
      <c r="S33">
        <v>18848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5000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5531.8394582647998</v>
      </c>
      <c r="AU33">
        <v>4093.4250009663001</v>
      </c>
      <c r="AV33">
        <v>4104.9323166247204</v>
      </c>
      <c r="AW33"/>
      <c r="AX33"/>
      <c r="AY33"/>
      <c r="AZ33"/>
      <c r="BA33">
        <v>10.2163305282593</v>
      </c>
      <c r="BB33">
        <v>8.6833963394165004</v>
      </c>
      <c r="BC33"/>
      <c r="BD33"/>
      <c r="BE33"/>
      <c r="BF33"/>
      <c r="BG33"/>
      <c r="BH33"/>
      <c r="BI33"/>
      <c r="BJ33"/>
      <c r="BK33"/>
      <c r="BL33"/>
      <c r="BM33"/>
      <c r="BN33"/>
      <c r="BO33"/>
    </row>
  </sheetData>
  <autoFilter ref="A1:BR1" xr:uid="{62B4373B-A5C6-AC46-9277-C22408EE8D64}">
    <sortState xmlns:xlrd2="http://schemas.microsoft.com/office/spreadsheetml/2017/richdata2" ref="A2:BR33">
      <sortCondition ref="B1:B33"/>
    </sortState>
  </autoFilter>
  <pageMargins left="0.75" right="0.75" top="1" bottom="1" header="0.5" footer="0.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23432-2860-470B-8BE5-6E0CA07E31CB}">
  <dimension ref="B1:D17"/>
  <sheetViews>
    <sheetView showGridLines="0" zoomScale="80" zoomScaleNormal="80" workbookViewId="0">
      <selection activeCell="B1" sqref="B1:D17"/>
    </sheetView>
  </sheetViews>
  <sheetFormatPr defaultColWidth="10.83203125" defaultRowHeight="14.5"/>
  <cols>
    <col min="1" max="1" width="10.83203125" style="180"/>
    <col min="2" max="2" width="11.6640625" style="177" customWidth="1"/>
    <col min="3" max="3" width="11.6640625" style="183" customWidth="1"/>
    <col min="4" max="4" width="11.6640625" style="180" customWidth="1"/>
    <col min="5" max="16384" width="10.83203125" style="180"/>
  </cols>
  <sheetData>
    <row r="1" spans="2:4">
      <c r="C1" s="178" t="s">
        <v>57</v>
      </c>
      <c r="D1" s="179" t="s">
        <v>39</v>
      </c>
    </row>
    <row r="2" spans="2:4">
      <c r="B2" s="178" t="s">
        <v>160</v>
      </c>
      <c r="C2" s="181">
        <v>159.46710205078119</v>
      </c>
      <c r="D2" s="182">
        <v>244.60354003906201</v>
      </c>
    </row>
    <row r="3" spans="2:4">
      <c r="B3" s="178" t="s">
        <v>161</v>
      </c>
      <c r="C3" s="181">
        <v>177.70587158203119</v>
      </c>
      <c r="D3" s="182">
        <v>253.07858886718799</v>
      </c>
    </row>
    <row r="4" spans="2:4">
      <c r="B4" s="178" t="s">
        <v>162</v>
      </c>
      <c r="C4" s="181">
        <v>149.75698242187499</v>
      </c>
      <c r="D4" s="182">
        <v>194.56508789062499</v>
      </c>
    </row>
    <row r="5" spans="2:4">
      <c r="B5" s="178" t="s">
        <v>163</v>
      </c>
      <c r="C5" s="181">
        <v>149.24061279296879</v>
      </c>
      <c r="D5" s="182">
        <v>192.1035034179688</v>
      </c>
    </row>
    <row r="6" spans="2:4">
      <c r="B6" s="178" t="s">
        <v>164</v>
      </c>
      <c r="C6" s="181">
        <v>107.95449218749999</v>
      </c>
      <c r="D6" s="182">
        <v>156.90878906250001</v>
      </c>
    </row>
    <row r="7" spans="2:4">
      <c r="B7" s="178" t="s">
        <v>165</v>
      </c>
      <c r="C7" s="181">
        <v>101.9400268554688</v>
      </c>
      <c r="D7" s="182">
        <v>151.53056640624999</v>
      </c>
    </row>
    <row r="8" spans="2:4">
      <c r="B8" s="178" t="s">
        <v>166</v>
      </c>
      <c r="C8" s="181">
        <v>97.610058593749997</v>
      </c>
      <c r="D8" s="182">
        <v>136.5080688476562</v>
      </c>
    </row>
    <row r="9" spans="2:4">
      <c r="B9" s="178" t="s">
        <v>167</v>
      </c>
      <c r="C9" s="181">
        <v>96.044421386718795</v>
      </c>
      <c r="D9" s="182">
        <v>148.23603515625001</v>
      </c>
    </row>
    <row r="10" spans="2:4">
      <c r="B10" s="178" t="s">
        <v>168</v>
      </c>
      <c r="C10" s="181">
        <v>82.006872558593798</v>
      </c>
      <c r="D10" s="182">
        <v>114.917529296875</v>
      </c>
    </row>
    <row r="11" spans="2:4">
      <c r="B11" s="178" t="s">
        <v>169</v>
      </c>
      <c r="C11" s="181">
        <v>96.224316406249997</v>
      </c>
      <c r="D11" s="182">
        <v>127.2986572265626</v>
      </c>
    </row>
    <row r="12" spans="2:4">
      <c r="B12" s="178" t="s">
        <v>170</v>
      </c>
      <c r="C12" s="181">
        <v>118.09072265624999</v>
      </c>
      <c r="D12" s="182">
        <v>142.94999999999999</v>
      </c>
    </row>
    <row r="13" spans="2:4">
      <c r="B13" s="178" t="s">
        <v>171</v>
      </c>
      <c r="C13" s="181">
        <v>99.927301025390605</v>
      </c>
      <c r="D13" s="182">
        <v>137.64588623046879</v>
      </c>
    </row>
    <row r="14" spans="2:4">
      <c r="B14" s="178" t="s">
        <v>172</v>
      </c>
      <c r="C14" s="181">
        <v>77.997790527343795</v>
      </c>
      <c r="D14" s="182">
        <v>125.0632202148438</v>
      </c>
    </row>
    <row r="15" spans="2:4">
      <c r="B15" s="178" t="s">
        <v>173</v>
      </c>
      <c r="C15" s="181">
        <v>100.15451049804679</v>
      </c>
      <c r="D15" s="182">
        <v>147.160400390625</v>
      </c>
    </row>
    <row r="16" spans="2:4">
      <c r="B16" s="178" t="s">
        <v>7</v>
      </c>
      <c r="C16" s="181">
        <v>0</v>
      </c>
      <c r="D16" s="182">
        <v>0.26672048568725598</v>
      </c>
    </row>
    <row r="17" spans="2:4">
      <c r="B17" s="178" t="s">
        <v>55</v>
      </c>
      <c r="C17" s="181">
        <v>37.967883300781196</v>
      </c>
      <c r="D17" s="182">
        <v>37.798455810546798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topLeftCell="H3" zoomScale="141" workbookViewId="0">
      <selection activeCell="I13" sqref="I13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151" t="s">
        <v>32</v>
      </c>
      <c r="J6" s="41"/>
      <c r="K6" s="113" t="s">
        <v>144</v>
      </c>
      <c r="L6" s="41"/>
      <c r="M6" s="42"/>
      <c r="N6" s="43"/>
    </row>
    <row r="7" spans="2:14">
      <c r="B7" s="7" t="s">
        <v>1</v>
      </c>
      <c r="C7" s="31"/>
      <c r="D7" s="126"/>
      <c r="E7" s="127"/>
      <c r="F7" s="127"/>
      <c r="G7" s="127"/>
      <c r="H7" s="127"/>
      <c r="I7" s="152" t="s">
        <v>174</v>
      </c>
      <c r="J7" s="168"/>
      <c r="K7" s="114" t="s">
        <v>174</v>
      </c>
      <c r="L7" s="171"/>
      <c r="M7" s="157" t="s">
        <v>154</v>
      </c>
      <c r="N7" s="131"/>
    </row>
    <row r="8" spans="2:14">
      <c r="B8" s="7" t="s">
        <v>2</v>
      </c>
      <c r="C8" s="32"/>
      <c r="D8" s="22"/>
      <c r="E8" s="128"/>
      <c r="F8" s="128"/>
      <c r="G8" s="128"/>
      <c r="H8" s="128"/>
      <c r="I8" s="153" t="s">
        <v>175</v>
      </c>
      <c r="J8" s="169"/>
      <c r="K8" s="115" t="s">
        <v>175</v>
      </c>
      <c r="L8" s="172"/>
      <c r="M8" s="156" t="s">
        <v>153</v>
      </c>
      <c r="N8" s="124"/>
    </row>
    <row r="9" spans="2:14">
      <c r="B9" s="7" t="s">
        <v>3</v>
      </c>
      <c r="C9" s="32"/>
      <c r="D9" s="22"/>
      <c r="E9" s="128"/>
      <c r="F9" s="128"/>
      <c r="G9" s="128"/>
      <c r="H9" s="128"/>
      <c r="I9" s="153" t="s">
        <v>176</v>
      </c>
      <c r="J9" s="169"/>
      <c r="K9" s="115" t="s">
        <v>176</v>
      </c>
      <c r="L9" s="172"/>
      <c r="M9" s="158" t="s">
        <v>156</v>
      </c>
      <c r="N9" s="124"/>
    </row>
    <row r="10" spans="2:14">
      <c r="B10" s="7" t="s">
        <v>4</v>
      </c>
      <c r="C10" s="32"/>
      <c r="D10" s="22"/>
      <c r="E10" s="128"/>
      <c r="F10" s="128"/>
      <c r="G10" s="128"/>
      <c r="H10" s="128"/>
      <c r="I10" s="153" t="s">
        <v>177</v>
      </c>
      <c r="J10" s="169"/>
      <c r="K10" s="115" t="s">
        <v>177</v>
      </c>
      <c r="L10" s="172"/>
      <c r="M10" s="158" t="s">
        <v>155</v>
      </c>
      <c r="N10" s="149"/>
    </row>
    <row r="11" spans="2:14">
      <c r="B11" s="7" t="s">
        <v>5</v>
      </c>
      <c r="C11" s="32"/>
      <c r="D11" s="22"/>
      <c r="E11" s="128"/>
      <c r="F11" s="128"/>
      <c r="G11" s="128"/>
      <c r="H11" s="128"/>
      <c r="I11" s="153" t="s">
        <v>178</v>
      </c>
      <c r="J11" s="169"/>
      <c r="K11" s="115" t="s">
        <v>178</v>
      </c>
      <c r="L11" s="172"/>
      <c r="M11" s="163" t="s">
        <v>159</v>
      </c>
      <c r="N11" s="150"/>
    </row>
    <row r="12" spans="2:14">
      <c r="B12" s="7" t="s">
        <v>6</v>
      </c>
      <c r="C12" s="32"/>
      <c r="D12" s="22"/>
      <c r="E12" s="128"/>
      <c r="F12" s="128"/>
      <c r="G12" s="128"/>
      <c r="H12" s="128"/>
      <c r="I12" s="153" t="s">
        <v>179</v>
      </c>
      <c r="J12" s="169"/>
      <c r="K12" s="115" t="s">
        <v>179</v>
      </c>
      <c r="L12" s="172"/>
      <c r="M12" s="163" t="s">
        <v>159</v>
      </c>
      <c r="N12" s="124"/>
    </row>
    <row r="13" spans="2:14">
      <c r="B13" s="7" t="s">
        <v>8</v>
      </c>
      <c r="C13" s="32"/>
      <c r="D13" s="22"/>
      <c r="E13" s="128"/>
      <c r="F13" s="128"/>
      <c r="G13" s="128"/>
      <c r="H13" s="128"/>
      <c r="I13" s="154" t="s">
        <v>180</v>
      </c>
      <c r="J13" s="169"/>
      <c r="K13" s="116" t="s">
        <v>180</v>
      </c>
      <c r="L13" s="172"/>
      <c r="M13" s="163" t="s">
        <v>159</v>
      </c>
      <c r="N13" s="124"/>
    </row>
    <row r="14" spans="2:14" ht="16" thickBot="1">
      <c r="B14" s="8" t="s">
        <v>9</v>
      </c>
      <c r="C14" s="33"/>
      <c r="D14" s="129"/>
      <c r="E14" s="130"/>
      <c r="F14" s="130"/>
      <c r="G14" s="130"/>
      <c r="H14" s="130"/>
      <c r="I14" s="155" t="s">
        <v>7</v>
      </c>
      <c r="J14" s="170"/>
      <c r="K14" s="117" t="s">
        <v>7</v>
      </c>
      <c r="L14" s="173"/>
      <c r="M14" s="163" t="s">
        <v>159</v>
      </c>
      <c r="N14" s="125"/>
    </row>
    <row r="15" spans="2:14">
      <c r="C15" s="21"/>
      <c r="D15" s="21"/>
      <c r="E15" s="21"/>
      <c r="F15" s="21"/>
    </row>
    <row r="16" spans="2:14" ht="16" thickBot="1"/>
    <row r="17" spans="2:14" ht="17" customHeight="1" thickBot="1">
      <c r="B17" s="13"/>
      <c r="C17" s="14" t="s">
        <v>18</v>
      </c>
      <c r="D17" s="12"/>
      <c r="E17" s="11"/>
      <c r="F17" s="1"/>
      <c r="G17" s="146"/>
      <c r="H17" s="132"/>
      <c r="I17" s="132"/>
      <c r="J17" s="133"/>
      <c r="K17" s="132"/>
      <c r="L17" s="132"/>
      <c r="M17" s="133"/>
      <c r="N17" s="1"/>
    </row>
    <row r="18" spans="2:14">
      <c r="B18" s="3"/>
      <c r="C18" s="4" t="s">
        <v>10</v>
      </c>
      <c r="D18" s="9">
        <v>12</v>
      </c>
      <c r="E18" s="17"/>
      <c r="F18" s="2"/>
      <c r="G18" s="134"/>
      <c r="H18" s="134"/>
      <c r="I18" s="135"/>
      <c r="J18" s="135"/>
      <c r="K18" s="134"/>
      <c r="L18" s="135"/>
      <c r="M18" s="135"/>
      <c r="N18" s="2"/>
    </row>
    <row r="19" spans="2:14">
      <c r="B19" s="5" t="s">
        <v>11</v>
      </c>
      <c r="C19" s="15">
        <v>5</v>
      </c>
      <c r="D19" s="9">
        <f>(C19*$D$18)</f>
        <v>60</v>
      </c>
      <c r="E19" s="17"/>
      <c r="F19" s="2"/>
      <c r="G19" s="134"/>
      <c r="H19" s="134"/>
      <c r="I19" s="135"/>
      <c r="J19" s="135"/>
      <c r="K19" s="134"/>
      <c r="L19" s="135"/>
      <c r="M19" s="135"/>
      <c r="N19" s="2"/>
    </row>
    <row r="20" spans="2:14">
      <c r="B20" s="5" t="s">
        <v>12</v>
      </c>
      <c r="C20" s="15">
        <v>2</v>
      </c>
      <c r="D20" s="9">
        <f>(C20*$D$18)</f>
        <v>24</v>
      </c>
      <c r="E20" s="17"/>
      <c r="F20" s="2"/>
      <c r="G20" s="134"/>
      <c r="H20" s="134"/>
      <c r="I20" s="135"/>
      <c r="J20" s="135"/>
      <c r="K20" s="134"/>
      <c r="L20" s="135"/>
      <c r="M20" s="135"/>
      <c r="N20" s="2"/>
    </row>
    <row r="21" spans="2:14">
      <c r="B21" s="5" t="s">
        <v>13</v>
      </c>
      <c r="C21" s="15">
        <v>1</v>
      </c>
      <c r="D21" s="9">
        <f>(C21*$D$18)</f>
        <v>12</v>
      </c>
      <c r="E21" s="17"/>
      <c r="F21" s="2"/>
      <c r="G21" s="134"/>
      <c r="H21" s="134"/>
      <c r="I21" s="135"/>
      <c r="J21" s="135"/>
      <c r="K21" s="134"/>
      <c r="L21" s="135"/>
      <c r="M21" s="135"/>
      <c r="N21" s="1"/>
    </row>
    <row r="22" spans="2:14">
      <c r="B22" s="5" t="s">
        <v>14</v>
      </c>
      <c r="C22" s="15">
        <v>1</v>
      </c>
      <c r="D22" s="9">
        <f>(C22*$D$18)</f>
        <v>12</v>
      </c>
      <c r="E22" s="17"/>
      <c r="F22" s="2"/>
      <c r="G22" s="134"/>
      <c r="H22" s="134"/>
      <c r="I22" s="135"/>
      <c r="J22" s="135"/>
      <c r="K22" s="134"/>
      <c r="L22" s="135"/>
      <c r="M22" s="135"/>
      <c r="N22" s="1"/>
    </row>
    <row r="23" spans="2:14">
      <c r="B23" s="5" t="s">
        <v>15</v>
      </c>
      <c r="C23" s="15">
        <v>6</v>
      </c>
      <c r="D23" s="9">
        <f>(C23*$D$18)</f>
        <v>72</v>
      </c>
      <c r="E23" s="17"/>
      <c r="F23" s="2"/>
      <c r="G23" s="134"/>
      <c r="H23" s="134"/>
      <c r="I23" s="135"/>
      <c r="J23" s="135"/>
      <c r="K23" s="134"/>
      <c r="L23" s="135"/>
      <c r="M23" s="135"/>
      <c r="N23" s="1"/>
    </row>
    <row r="24" spans="2:14">
      <c r="B24" s="5" t="s">
        <v>17</v>
      </c>
      <c r="C24" s="15">
        <v>5</v>
      </c>
      <c r="D24" s="18"/>
      <c r="E24" s="17"/>
      <c r="F24" s="2"/>
      <c r="G24" s="134"/>
      <c r="H24" s="134"/>
      <c r="I24" s="135"/>
      <c r="J24" s="135"/>
      <c r="K24" s="134"/>
      <c r="L24" s="135"/>
      <c r="M24" s="135"/>
      <c r="N24" s="1"/>
    </row>
    <row r="25" spans="2:14" ht="16" thickBot="1">
      <c r="B25" s="6" t="s">
        <v>16</v>
      </c>
      <c r="C25" s="16">
        <v>20</v>
      </c>
      <c r="D25" s="19">
        <f>SUM(D19:D23)</f>
        <v>180</v>
      </c>
      <c r="E25" s="20">
        <f>(D25/8) * 0.95</f>
        <v>21.375</v>
      </c>
      <c r="F25" s="2"/>
      <c r="G25" s="134"/>
      <c r="H25" s="134"/>
      <c r="I25" s="135"/>
      <c r="J25" s="135"/>
      <c r="K25" s="134"/>
      <c r="L25" s="135"/>
      <c r="M25" s="135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18">
        <v>3</v>
      </c>
      <c r="C30" s="119" t="s">
        <v>29</v>
      </c>
      <c r="D30" s="119" t="s">
        <v>28</v>
      </c>
      <c r="E30" s="120" t="s">
        <v>30</v>
      </c>
    </row>
    <row r="31" spans="2:14">
      <c r="B31" s="121">
        <v>4</v>
      </c>
      <c r="C31" s="122" t="s">
        <v>33</v>
      </c>
      <c r="D31" s="122" t="s">
        <v>32</v>
      </c>
      <c r="E31" s="123" t="s">
        <v>34</v>
      </c>
    </row>
    <row r="32" spans="2:14" s="162" customFormat="1" ht="13">
      <c r="B32" s="107">
        <v>5</v>
      </c>
      <c r="C32" s="159" t="s">
        <v>157</v>
      </c>
      <c r="D32" s="160" t="s">
        <v>144</v>
      </c>
      <c r="E32" s="161" t="s">
        <v>158</v>
      </c>
    </row>
  </sheetData>
  <phoneticPr fontId="6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opLeftCell="A2" zoomScale="94" workbookViewId="0">
      <selection activeCell="C7" sqref="C7:C14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117</v>
      </c>
    </row>
    <row r="3" spans="1:14">
      <c r="B3" s="38" t="s">
        <v>118</v>
      </c>
    </row>
    <row r="4" spans="1:14" ht="16" thickBot="1">
      <c r="C4" s="190" t="s">
        <v>145</v>
      </c>
      <c r="D4" s="190"/>
      <c r="E4" s="190"/>
      <c r="F4" s="190"/>
      <c r="I4" s="190" t="s">
        <v>146</v>
      </c>
      <c r="J4" s="190"/>
      <c r="K4" s="190"/>
      <c r="L4" s="190"/>
    </row>
    <row r="5" spans="1:14">
      <c r="B5" s="47" t="s">
        <v>0</v>
      </c>
      <c r="C5" s="48">
        <v>1</v>
      </c>
      <c r="D5" s="48">
        <v>2</v>
      </c>
      <c r="E5" s="48">
        <v>3</v>
      </c>
      <c r="F5" s="48">
        <v>4</v>
      </c>
      <c r="G5" s="48">
        <v>5</v>
      </c>
      <c r="H5" s="48">
        <v>6</v>
      </c>
      <c r="I5" s="48">
        <v>7</v>
      </c>
      <c r="J5" s="48">
        <v>8</v>
      </c>
      <c r="K5" s="48">
        <v>9</v>
      </c>
      <c r="L5" s="48">
        <v>10</v>
      </c>
      <c r="M5" s="48">
        <v>11</v>
      </c>
      <c r="N5" s="49">
        <v>12</v>
      </c>
    </row>
    <row r="6" spans="1:14" ht="16" thickBot="1">
      <c r="B6" s="50"/>
      <c r="C6" s="108" t="s">
        <v>39</v>
      </c>
      <c r="D6" s="167"/>
      <c r="E6" s="109" t="s">
        <v>57</v>
      </c>
      <c r="F6" s="167"/>
      <c r="G6" s="110"/>
      <c r="H6" s="110"/>
      <c r="I6" s="108" t="s">
        <v>39</v>
      </c>
      <c r="J6" s="108" t="s">
        <v>39</v>
      </c>
      <c r="K6" s="109" t="s">
        <v>57</v>
      </c>
      <c r="L6" s="109" t="s">
        <v>57</v>
      </c>
      <c r="M6" s="110"/>
      <c r="N6" s="110"/>
    </row>
    <row r="7" spans="1:14">
      <c r="B7" s="50" t="s">
        <v>1</v>
      </c>
      <c r="C7" s="51" t="s">
        <v>174</v>
      </c>
      <c r="D7" s="164"/>
      <c r="E7" s="53" t="s">
        <v>174</v>
      </c>
      <c r="F7" s="164"/>
      <c r="G7" s="55"/>
      <c r="H7" s="55"/>
      <c r="I7" s="52" t="s">
        <v>160</v>
      </c>
      <c r="J7" s="52" t="s">
        <v>7</v>
      </c>
      <c r="K7" s="53" t="s">
        <v>160</v>
      </c>
      <c r="L7" s="54" t="s">
        <v>7</v>
      </c>
      <c r="M7" s="55"/>
      <c r="N7" s="56"/>
    </row>
    <row r="8" spans="1:14">
      <c r="B8" s="50" t="s">
        <v>2</v>
      </c>
      <c r="C8" s="57" t="s">
        <v>175</v>
      </c>
      <c r="D8" s="165"/>
      <c r="E8" s="59" t="s">
        <v>175</v>
      </c>
      <c r="F8" s="165"/>
      <c r="G8" s="60"/>
      <c r="H8" s="60"/>
      <c r="I8" s="61" t="s">
        <v>161</v>
      </c>
      <c r="J8" s="58" t="s">
        <v>168</v>
      </c>
      <c r="K8" s="59" t="s">
        <v>161</v>
      </c>
      <c r="L8" s="59" t="s">
        <v>168</v>
      </c>
      <c r="M8" s="60"/>
      <c r="N8" s="62"/>
    </row>
    <row r="9" spans="1:14">
      <c r="B9" s="50" t="s">
        <v>3</v>
      </c>
      <c r="C9" s="57" t="s">
        <v>176</v>
      </c>
      <c r="D9" s="165"/>
      <c r="E9" s="59" t="s">
        <v>176</v>
      </c>
      <c r="F9" s="165"/>
      <c r="G9" s="60"/>
      <c r="H9" s="60"/>
      <c r="I9" s="61" t="s">
        <v>162</v>
      </c>
      <c r="J9" s="58" t="s">
        <v>169</v>
      </c>
      <c r="K9" s="59" t="s">
        <v>162</v>
      </c>
      <c r="L9" s="59" t="s">
        <v>169</v>
      </c>
      <c r="M9" s="60"/>
      <c r="N9" s="62"/>
    </row>
    <row r="10" spans="1:14">
      <c r="B10" s="50" t="s">
        <v>4</v>
      </c>
      <c r="C10" s="57" t="s">
        <v>177</v>
      </c>
      <c r="D10" s="165"/>
      <c r="E10" s="59" t="s">
        <v>177</v>
      </c>
      <c r="F10" s="165"/>
      <c r="G10" s="60"/>
      <c r="H10" s="60"/>
      <c r="I10" s="61" t="s">
        <v>163</v>
      </c>
      <c r="J10" s="58" t="s">
        <v>170</v>
      </c>
      <c r="K10" s="59" t="s">
        <v>163</v>
      </c>
      <c r="L10" s="59" t="s">
        <v>170</v>
      </c>
      <c r="M10" s="60"/>
      <c r="N10" s="62"/>
    </row>
    <row r="11" spans="1:14">
      <c r="B11" s="50" t="s">
        <v>5</v>
      </c>
      <c r="C11" s="57" t="s">
        <v>178</v>
      </c>
      <c r="D11" s="165"/>
      <c r="E11" s="59" t="s">
        <v>178</v>
      </c>
      <c r="F11" s="165"/>
      <c r="G11" s="60"/>
      <c r="H11" s="60"/>
      <c r="I11" s="61" t="s">
        <v>164</v>
      </c>
      <c r="J11" s="58" t="s">
        <v>171</v>
      </c>
      <c r="K11" s="59" t="s">
        <v>164</v>
      </c>
      <c r="L11" s="59" t="s">
        <v>171</v>
      </c>
      <c r="M11" s="60"/>
      <c r="N11" s="62"/>
    </row>
    <row r="12" spans="1:14">
      <c r="B12" s="50" t="s">
        <v>6</v>
      </c>
      <c r="C12" s="57" t="s">
        <v>179</v>
      </c>
      <c r="D12" s="165"/>
      <c r="E12" s="59" t="s">
        <v>179</v>
      </c>
      <c r="F12" s="165"/>
      <c r="G12" s="60"/>
      <c r="H12" s="60"/>
      <c r="I12" s="61" t="s">
        <v>165</v>
      </c>
      <c r="J12" s="58" t="s">
        <v>172</v>
      </c>
      <c r="K12" s="59" t="s">
        <v>165</v>
      </c>
      <c r="L12" s="59" t="s">
        <v>172</v>
      </c>
      <c r="M12" s="60"/>
      <c r="N12" s="62"/>
    </row>
    <row r="13" spans="1:14">
      <c r="B13" s="50" t="s">
        <v>8</v>
      </c>
      <c r="C13" s="57" t="s">
        <v>180</v>
      </c>
      <c r="D13" s="165"/>
      <c r="E13" s="59" t="s">
        <v>180</v>
      </c>
      <c r="F13" s="165"/>
      <c r="G13" s="60"/>
      <c r="H13" s="60"/>
      <c r="I13" s="61" t="s">
        <v>166</v>
      </c>
      <c r="J13" s="58" t="s">
        <v>173</v>
      </c>
      <c r="K13" s="59" t="s">
        <v>166</v>
      </c>
      <c r="L13" s="59" t="s">
        <v>173</v>
      </c>
      <c r="M13" s="60"/>
      <c r="N13" s="62"/>
    </row>
    <row r="14" spans="1:14" ht="16" thickBot="1">
      <c r="B14" s="63" t="s">
        <v>9</v>
      </c>
      <c r="C14" s="64" t="s">
        <v>7</v>
      </c>
      <c r="D14" s="166"/>
      <c r="E14" s="66" t="s">
        <v>7</v>
      </c>
      <c r="F14" s="166"/>
      <c r="G14" s="68"/>
      <c r="H14" s="68"/>
      <c r="I14" s="65" t="s">
        <v>167</v>
      </c>
      <c r="J14" s="65" t="s">
        <v>55</v>
      </c>
      <c r="K14" s="66" t="s">
        <v>167</v>
      </c>
      <c r="L14" s="67" t="s">
        <v>55</v>
      </c>
      <c r="M14" s="68"/>
      <c r="N14" s="69"/>
    </row>
    <row r="15" spans="1:14">
      <c r="C15" s="70"/>
      <c r="D15" s="70"/>
      <c r="E15" s="70"/>
      <c r="F15" s="70"/>
    </row>
    <row r="16" spans="1:14">
      <c r="B16" s="71" t="s">
        <v>119</v>
      </c>
      <c r="C16" s="70"/>
      <c r="D16" s="70"/>
      <c r="E16" s="70"/>
    </row>
    <row r="17" spans="2:20">
      <c r="C17" s="70"/>
      <c r="E17" s="70"/>
      <c r="F17" s="70"/>
    </row>
    <row r="18" spans="2:20" ht="16" hidden="1" thickBot="1">
      <c r="B18" s="47" t="s">
        <v>0</v>
      </c>
      <c r="C18" s="72">
        <v>1</v>
      </c>
      <c r="D18" s="72">
        <v>2</v>
      </c>
      <c r="E18" s="72">
        <v>3</v>
      </c>
      <c r="F18" s="72">
        <v>4</v>
      </c>
      <c r="G18" s="48">
        <v>5</v>
      </c>
      <c r="H18" s="48">
        <v>6</v>
      </c>
      <c r="I18" s="48">
        <v>7</v>
      </c>
      <c r="J18" s="48">
        <v>8</v>
      </c>
      <c r="K18" s="48">
        <v>9</v>
      </c>
      <c r="L18" s="48">
        <v>10</v>
      </c>
      <c r="M18" s="48">
        <v>11</v>
      </c>
      <c r="N18" s="49">
        <v>12</v>
      </c>
    </row>
    <row r="19" spans="2:20" hidden="1">
      <c r="B19" s="50"/>
      <c r="C19" s="73" t="s">
        <v>39</v>
      </c>
      <c r="D19" s="74" t="s">
        <v>39</v>
      </c>
      <c r="E19" s="74" t="s">
        <v>39</v>
      </c>
      <c r="F19" s="75" t="s">
        <v>39</v>
      </c>
      <c r="G19" s="74" t="s">
        <v>39</v>
      </c>
      <c r="H19" s="75" t="s">
        <v>39</v>
      </c>
      <c r="I19" s="76" t="s">
        <v>57</v>
      </c>
      <c r="J19" s="53" t="s">
        <v>57</v>
      </c>
      <c r="K19" s="53" t="s">
        <v>57</v>
      </c>
      <c r="L19" s="53" t="s">
        <v>57</v>
      </c>
      <c r="M19" s="53" t="s">
        <v>57</v>
      </c>
      <c r="N19" s="77" t="s">
        <v>57</v>
      </c>
      <c r="P19" s="38" t="str">
        <f>CONCATENATE(E20, "-5b")</f>
        <v>A08-8b-5b</v>
      </c>
      <c r="Q19" s="38" t="str">
        <f>CONCATENATE(F20, "-5b")</f>
        <v>NTC-8b-5b</v>
      </c>
      <c r="S19" s="76" t="s">
        <v>57</v>
      </c>
      <c r="T19" s="77" t="s">
        <v>57</v>
      </c>
    </row>
    <row r="20" spans="2:20" hidden="1">
      <c r="B20" s="50" t="s">
        <v>1</v>
      </c>
      <c r="C20" s="57" t="s">
        <v>120</v>
      </c>
      <c r="D20" s="61" t="s">
        <v>121</v>
      </c>
      <c r="E20" s="61" t="s">
        <v>122</v>
      </c>
      <c r="F20" s="78" t="s">
        <v>123</v>
      </c>
      <c r="G20" s="61" t="s">
        <v>124</v>
      </c>
      <c r="H20" s="78" t="s">
        <v>7</v>
      </c>
      <c r="I20" s="79" t="s">
        <v>120</v>
      </c>
      <c r="J20" s="80" t="s">
        <v>121</v>
      </c>
      <c r="K20" s="59" t="s">
        <v>122</v>
      </c>
      <c r="L20" s="80" t="s">
        <v>123</v>
      </c>
      <c r="M20" s="59" t="s">
        <v>124</v>
      </c>
      <c r="N20" s="81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2" t="s">
        <v>38</v>
      </c>
      <c r="T20" s="81" t="s">
        <v>7</v>
      </c>
    </row>
    <row r="21" spans="2:20" hidden="1">
      <c r="B21" s="50" t="s">
        <v>2</v>
      </c>
      <c r="C21" s="57" t="s">
        <v>125</v>
      </c>
      <c r="D21" s="61" t="s">
        <v>120</v>
      </c>
      <c r="E21" s="61" t="s">
        <v>126</v>
      </c>
      <c r="F21" s="78" t="s">
        <v>122</v>
      </c>
      <c r="G21" s="61" t="s">
        <v>124</v>
      </c>
      <c r="H21" s="78" t="s">
        <v>124</v>
      </c>
      <c r="I21" s="79" t="s">
        <v>125</v>
      </c>
      <c r="J21" s="59" t="s">
        <v>120</v>
      </c>
      <c r="K21" s="59" t="s">
        <v>126</v>
      </c>
      <c r="L21" s="59" t="s">
        <v>122</v>
      </c>
      <c r="M21" s="59" t="s">
        <v>124</v>
      </c>
      <c r="N21" s="83" t="s">
        <v>124</v>
      </c>
      <c r="P21" s="38" t="str">
        <f t="shared" si="0"/>
        <v>C08-8b-5b</v>
      </c>
      <c r="Q21" s="38" t="str">
        <f t="shared" si="0"/>
        <v>B08-8b-5b</v>
      </c>
      <c r="S21" s="82" t="s">
        <v>40</v>
      </c>
      <c r="T21" s="81" t="s">
        <v>47</v>
      </c>
    </row>
    <row r="22" spans="2:20" hidden="1">
      <c r="B22" s="50" t="s">
        <v>3</v>
      </c>
      <c r="C22" s="57" t="s">
        <v>127</v>
      </c>
      <c r="D22" s="61" t="s">
        <v>125</v>
      </c>
      <c r="E22" s="61" t="s">
        <v>128</v>
      </c>
      <c r="F22" s="78" t="s">
        <v>126</v>
      </c>
      <c r="G22" s="61" t="s">
        <v>124</v>
      </c>
      <c r="H22" s="78" t="s">
        <v>124</v>
      </c>
      <c r="I22" s="79" t="s">
        <v>127</v>
      </c>
      <c r="J22" s="59" t="s">
        <v>125</v>
      </c>
      <c r="K22" s="59" t="s">
        <v>128</v>
      </c>
      <c r="L22" s="59" t="s">
        <v>126</v>
      </c>
      <c r="M22" s="59" t="s">
        <v>124</v>
      </c>
      <c r="N22" s="83" t="s">
        <v>124</v>
      </c>
      <c r="P22" s="38" t="str">
        <f t="shared" si="0"/>
        <v>D08-8b-5b</v>
      </c>
      <c r="Q22" s="38" t="str">
        <f t="shared" si="0"/>
        <v>C08-8b-5b</v>
      </c>
      <c r="S22" s="82" t="s">
        <v>41</v>
      </c>
      <c r="T22" s="81" t="s">
        <v>48</v>
      </c>
    </row>
    <row r="23" spans="2:20" hidden="1">
      <c r="B23" s="50" t="s">
        <v>4</v>
      </c>
      <c r="C23" s="57" t="s">
        <v>129</v>
      </c>
      <c r="D23" s="61" t="s">
        <v>127</v>
      </c>
      <c r="E23" s="61" t="s">
        <v>130</v>
      </c>
      <c r="F23" s="78" t="s">
        <v>128</v>
      </c>
      <c r="G23" s="61" t="s">
        <v>124</v>
      </c>
      <c r="H23" s="78" t="s">
        <v>124</v>
      </c>
      <c r="I23" s="79" t="s">
        <v>129</v>
      </c>
      <c r="J23" s="59" t="s">
        <v>127</v>
      </c>
      <c r="K23" s="59" t="s">
        <v>130</v>
      </c>
      <c r="L23" s="59" t="s">
        <v>128</v>
      </c>
      <c r="M23" s="59" t="s">
        <v>124</v>
      </c>
      <c r="N23" s="83" t="s">
        <v>124</v>
      </c>
      <c r="P23" s="38" t="str">
        <f t="shared" si="0"/>
        <v>E08-8b-5b</v>
      </c>
      <c r="Q23" s="38" t="str">
        <f t="shared" si="0"/>
        <v>D08-8b-5b</v>
      </c>
      <c r="S23" s="82" t="s">
        <v>42</v>
      </c>
      <c r="T23" s="81" t="s">
        <v>49</v>
      </c>
    </row>
    <row r="24" spans="2:20" hidden="1">
      <c r="B24" s="50" t="s">
        <v>5</v>
      </c>
      <c r="C24" s="57" t="s">
        <v>131</v>
      </c>
      <c r="D24" s="61" t="s">
        <v>129</v>
      </c>
      <c r="E24" s="61" t="s">
        <v>132</v>
      </c>
      <c r="F24" s="78" t="s">
        <v>130</v>
      </c>
      <c r="G24" s="61" t="s">
        <v>124</v>
      </c>
      <c r="H24" s="78" t="s">
        <v>124</v>
      </c>
      <c r="I24" s="79" t="s">
        <v>131</v>
      </c>
      <c r="J24" s="59" t="s">
        <v>129</v>
      </c>
      <c r="K24" s="59" t="s">
        <v>132</v>
      </c>
      <c r="L24" s="59" t="s">
        <v>130</v>
      </c>
      <c r="M24" s="59" t="s">
        <v>124</v>
      </c>
      <c r="N24" s="83" t="s">
        <v>124</v>
      </c>
      <c r="P24" s="38" t="str">
        <f t="shared" si="0"/>
        <v>F08-8b-5b</v>
      </c>
      <c r="Q24" s="38" t="str">
        <f t="shared" si="0"/>
        <v>E08-8b-5b</v>
      </c>
      <c r="S24" s="82" t="s">
        <v>43</v>
      </c>
      <c r="T24" s="81" t="s">
        <v>50</v>
      </c>
    </row>
    <row r="25" spans="2:20" hidden="1">
      <c r="B25" s="50" t="s">
        <v>6</v>
      </c>
      <c r="C25" s="57" t="s">
        <v>133</v>
      </c>
      <c r="D25" s="61" t="s">
        <v>131</v>
      </c>
      <c r="E25" s="61" t="s">
        <v>134</v>
      </c>
      <c r="F25" s="78" t="s">
        <v>132</v>
      </c>
      <c r="G25" s="61" t="s">
        <v>124</v>
      </c>
      <c r="H25" s="78" t="s">
        <v>124</v>
      </c>
      <c r="I25" s="79" t="s">
        <v>133</v>
      </c>
      <c r="J25" s="59" t="s">
        <v>131</v>
      </c>
      <c r="K25" s="59" t="s">
        <v>134</v>
      </c>
      <c r="L25" s="59" t="s">
        <v>132</v>
      </c>
      <c r="M25" s="59" t="s">
        <v>124</v>
      </c>
      <c r="N25" s="83" t="s">
        <v>124</v>
      </c>
      <c r="P25" s="38" t="str">
        <f t="shared" si="0"/>
        <v>G08-8b-5b</v>
      </c>
      <c r="Q25" s="38" t="str">
        <f t="shared" si="0"/>
        <v>F08-8b-5b</v>
      </c>
      <c r="S25" s="82" t="s">
        <v>44</v>
      </c>
      <c r="T25" s="81" t="s">
        <v>51</v>
      </c>
    </row>
    <row r="26" spans="2:20" hidden="1">
      <c r="B26" s="50" t="s">
        <v>8</v>
      </c>
      <c r="C26" s="57" t="s">
        <v>135</v>
      </c>
      <c r="D26" s="61" t="s">
        <v>133</v>
      </c>
      <c r="E26" s="61" t="s">
        <v>136</v>
      </c>
      <c r="F26" s="78" t="s">
        <v>134</v>
      </c>
      <c r="G26" s="61" t="s">
        <v>124</v>
      </c>
      <c r="H26" s="78" t="s">
        <v>124</v>
      </c>
      <c r="I26" s="79" t="s">
        <v>135</v>
      </c>
      <c r="J26" s="59" t="s">
        <v>133</v>
      </c>
      <c r="K26" s="59" t="s">
        <v>136</v>
      </c>
      <c r="L26" s="59" t="s">
        <v>134</v>
      </c>
      <c r="M26" s="59" t="s">
        <v>124</v>
      </c>
      <c r="N26" s="83" t="s">
        <v>124</v>
      </c>
      <c r="P26" s="38" t="str">
        <f t="shared" si="0"/>
        <v>H08-8b-5b</v>
      </c>
      <c r="Q26" s="38" t="str">
        <f t="shared" si="0"/>
        <v>Positive Control-8b-5b</v>
      </c>
      <c r="S26" s="82" t="s">
        <v>45</v>
      </c>
      <c r="T26" s="81" t="s">
        <v>52</v>
      </c>
    </row>
    <row r="27" spans="2:20" ht="16" hidden="1" thickBot="1">
      <c r="B27" s="63" t="s">
        <v>9</v>
      </c>
      <c r="C27" s="64" t="s">
        <v>137</v>
      </c>
      <c r="D27" s="65" t="s">
        <v>138</v>
      </c>
      <c r="E27" s="65" t="s">
        <v>139</v>
      </c>
      <c r="F27" s="84" t="s">
        <v>140</v>
      </c>
      <c r="G27" s="65" t="s">
        <v>124</v>
      </c>
      <c r="H27" s="84" t="s">
        <v>55</v>
      </c>
      <c r="I27" s="85" t="s">
        <v>137</v>
      </c>
      <c r="J27" s="67" t="s">
        <v>138</v>
      </c>
      <c r="K27" s="66" t="s">
        <v>139</v>
      </c>
      <c r="L27" s="67" t="s">
        <v>140</v>
      </c>
      <c r="M27" s="66" t="s">
        <v>124</v>
      </c>
      <c r="N27" s="86" t="s">
        <v>55</v>
      </c>
      <c r="P27" s="38" t="str">
        <f t="shared" si="0"/>
        <v>-5b</v>
      </c>
      <c r="Q27" s="38" t="str">
        <f t="shared" si="0"/>
        <v>-5b</v>
      </c>
      <c r="S27" s="87" t="s">
        <v>46</v>
      </c>
      <c r="T27" s="86" t="s">
        <v>55</v>
      </c>
    </row>
    <row r="28" spans="2:20" ht="16" thickBot="1"/>
    <row r="29" spans="2:20" ht="16" thickBot="1">
      <c r="B29" s="88"/>
      <c r="C29" s="89" t="s">
        <v>141</v>
      </c>
      <c r="D29" s="90"/>
      <c r="E29" s="91"/>
      <c r="F29" s="92"/>
      <c r="G29" s="92"/>
      <c r="H29" s="191"/>
      <c r="I29" s="191"/>
      <c r="J29" s="92"/>
      <c r="K29" s="92"/>
      <c r="L29" s="92"/>
      <c r="M29" s="92"/>
      <c r="N29" s="92"/>
    </row>
    <row r="30" spans="2:20">
      <c r="B30" s="47"/>
      <c r="C30" s="93" t="s">
        <v>10</v>
      </c>
      <c r="D30" s="94">
        <v>26</v>
      </c>
      <c r="E30" s="95"/>
      <c r="F30" s="96"/>
      <c r="G30" s="96"/>
      <c r="H30" s="189"/>
      <c r="I30" s="189"/>
      <c r="J30" s="96"/>
      <c r="K30" s="96"/>
      <c r="L30" s="96"/>
      <c r="M30" s="96"/>
      <c r="N30" s="96"/>
    </row>
    <row r="31" spans="2:20">
      <c r="B31" s="97" t="s">
        <v>11</v>
      </c>
      <c r="C31" s="98">
        <v>5</v>
      </c>
      <c r="D31" s="94">
        <f>(C31*$D$30) * 1.1</f>
        <v>143</v>
      </c>
      <c r="E31" s="95"/>
      <c r="F31" s="96"/>
      <c r="G31" s="96"/>
      <c r="H31" s="189"/>
      <c r="I31" s="189"/>
      <c r="J31" s="96"/>
      <c r="K31" s="96"/>
      <c r="L31" s="96"/>
      <c r="M31" s="96"/>
      <c r="N31" s="96"/>
    </row>
    <row r="32" spans="2:20">
      <c r="B32" s="97" t="s">
        <v>12</v>
      </c>
      <c r="C32" s="98">
        <v>2</v>
      </c>
      <c r="D32" s="94">
        <f>(C32*$D$30) * 1.1</f>
        <v>57.2</v>
      </c>
      <c r="E32" s="95"/>
      <c r="F32" s="96"/>
      <c r="G32" s="96"/>
      <c r="H32" s="188"/>
      <c r="I32" s="188"/>
      <c r="J32" s="96"/>
      <c r="K32" s="96"/>
      <c r="L32" s="96"/>
      <c r="M32" s="96"/>
      <c r="N32" s="96"/>
    </row>
    <row r="33" spans="2:14">
      <c r="B33" s="97" t="s">
        <v>13</v>
      </c>
      <c r="C33" s="98">
        <v>1</v>
      </c>
      <c r="D33" s="94">
        <f>(C33*$D$30) * 1.1</f>
        <v>28.6</v>
      </c>
      <c r="E33" s="95"/>
      <c r="F33" s="96"/>
      <c r="G33" s="96"/>
      <c r="H33" s="189"/>
      <c r="I33" s="189"/>
      <c r="J33" s="96"/>
      <c r="K33" s="96"/>
      <c r="L33" s="92"/>
      <c r="M33" s="92"/>
      <c r="N33" s="92"/>
    </row>
    <row r="34" spans="2:14">
      <c r="B34" s="97" t="s">
        <v>14</v>
      </c>
      <c r="C34" s="98">
        <v>2</v>
      </c>
      <c r="D34" s="94">
        <f>(C34*$D$30) * 1.1</f>
        <v>57.2</v>
      </c>
      <c r="E34" s="95"/>
      <c r="F34" s="96"/>
      <c r="G34" s="96"/>
      <c r="H34" s="96"/>
      <c r="I34" s="96"/>
      <c r="J34" s="96"/>
      <c r="K34" s="96"/>
      <c r="L34" s="92"/>
      <c r="M34" s="92"/>
      <c r="N34" s="92"/>
    </row>
    <row r="35" spans="2:14">
      <c r="B35" s="97" t="s">
        <v>15</v>
      </c>
      <c r="C35" s="98">
        <v>5</v>
      </c>
      <c r="D35" s="94">
        <f>(C35*$D$30) * 1.1</f>
        <v>143</v>
      </c>
      <c r="E35" s="95"/>
      <c r="F35" s="96"/>
      <c r="G35" s="96"/>
      <c r="H35" s="96"/>
      <c r="I35" s="96"/>
      <c r="J35" s="96"/>
      <c r="K35" s="96"/>
      <c r="L35" s="92"/>
      <c r="M35" s="92"/>
      <c r="N35" s="92"/>
    </row>
    <row r="36" spans="2:14">
      <c r="B36" s="97" t="s">
        <v>17</v>
      </c>
      <c r="C36" s="98">
        <v>5</v>
      </c>
      <c r="D36" s="99"/>
      <c r="E36" s="95"/>
      <c r="F36" s="96"/>
      <c r="G36" s="96"/>
      <c r="H36" s="96"/>
      <c r="I36" s="96"/>
      <c r="J36" s="96"/>
      <c r="K36" s="96"/>
      <c r="L36" s="92"/>
      <c r="M36" s="92"/>
      <c r="N36" s="92"/>
    </row>
    <row r="37" spans="2:14" ht="16" thickBot="1">
      <c r="B37" s="100" t="s">
        <v>16</v>
      </c>
      <c r="C37" s="101">
        <v>20</v>
      </c>
      <c r="D37" s="102">
        <f>SUM(D31:D35)</f>
        <v>429</v>
      </c>
      <c r="E37" s="103">
        <f>(D37/8) * 0.95</f>
        <v>50.943749999999994</v>
      </c>
      <c r="F37" s="96"/>
      <c r="G37" s="96"/>
      <c r="H37" s="96"/>
      <c r="I37" s="96"/>
      <c r="J37" s="96"/>
      <c r="K37" s="96"/>
      <c r="L37" s="92"/>
      <c r="M37" s="92"/>
      <c r="N37" s="92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51992B80-B2B1-4AF0-9FB0-B95C9D07CF8D}"/>
</file>

<file path=customXml/itemProps2.xml><?xml version="1.0" encoding="utf-8"?>
<ds:datastoreItem xmlns:ds="http://schemas.openxmlformats.org/officeDocument/2006/customXml" ds:itemID="{D198FA8D-DB17-4D54-9AA0-2B4A9A817D41}"/>
</file>

<file path=customXml/itemProps3.xml><?xml version="1.0" encoding="utf-8"?>
<ds:datastoreItem xmlns:ds="http://schemas.openxmlformats.org/officeDocument/2006/customXml" ds:itemID="{C1915FF9-0200-4916-BC34-B68A8D4E701A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Results "Variant" samples</vt:lpstr>
      <vt:lpstr>Results "Variant" samples (2)</vt:lpstr>
      <vt:lpstr>Variant ddPCR data</vt:lpstr>
      <vt:lpstr>Variant N1 N2 ddPCR data</vt:lpstr>
      <vt:lpstr>Results N2 N1 "Regular" samples</vt:lpstr>
      <vt:lpstr>Regular N1 N2 ddPCR data</vt:lpstr>
      <vt:lpstr>Results N2 N1 "Regular" sam (2)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2021-12-10T20:22:11Z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